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D8071226-FCE6-4897-805D-AD26713A6B50}" xr6:coauthVersionLast="44" xr6:coauthVersionMax="44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Mar_2020" sheetId="6" r:id="rId1"/>
  </sheets>
  <definedNames>
    <definedName name="_xlnm.Print_Area" localSheetId="0">Inv_Eje_Mar_2020!$B$2:$O$13</definedName>
    <definedName name="_xlnm.Print_Titles" localSheetId="0">Inv_Eje_Mar_2020!$2:$6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6" l="1"/>
  <c r="J13" i="6"/>
  <c r="K13" i="6"/>
  <c r="L13" i="6"/>
  <c r="M13" i="6"/>
  <c r="H13" i="6"/>
  <c r="K12" i="6"/>
  <c r="N12" i="6"/>
  <c r="O12" i="6"/>
  <c r="K8" i="6"/>
  <c r="K9" i="6"/>
  <c r="K10" i="6"/>
  <c r="K11" i="6"/>
  <c r="K7" i="6"/>
  <c r="J20" i="6" l="1"/>
  <c r="J19" i="6"/>
  <c r="I19" i="6"/>
  <c r="I21" i="6"/>
  <c r="I20" i="6"/>
  <c r="H21" i="6"/>
  <c r="H20" i="6"/>
  <c r="H19" i="6"/>
  <c r="J21" i="6" l="1"/>
  <c r="O11" i="6"/>
  <c r="N11" i="6"/>
  <c r="O10" i="6"/>
  <c r="N10" i="6"/>
  <c r="O9" i="6"/>
  <c r="N9" i="6"/>
  <c r="O8" i="6"/>
  <c r="N8" i="6"/>
  <c r="O7" i="6"/>
  <c r="N7" i="6"/>
  <c r="K20" i="6" l="1"/>
  <c r="K19" i="6"/>
  <c r="J22" i="6"/>
  <c r="K21" i="6"/>
  <c r="O13" i="6"/>
  <c r="H22" i="6"/>
  <c r="L21" i="6"/>
  <c r="N13" i="6"/>
  <c r="L20" i="6"/>
  <c r="I22" i="6"/>
  <c r="L24" i="6" s="1"/>
  <c r="L19" i="6"/>
  <c r="L22" i="6" l="1"/>
  <c r="K22" i="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<sst xmlns="http://schemas.openxmlformats.org/spreadsheetml/2006/main" count="50" uniqueCount="45">
  <si>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</si>
  <si>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</si>
  <si>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</si>
  <si>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</si>
  <si>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</si>
  <si>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</si>
  <si>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</si>
  <si>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</si>
  <si>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</si>
  <si>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</si>
  <si>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</si>
  <si>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</si>
  <si>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</si>
  <si>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</si>
  <si>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</si>
  <si>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</si>
  <si>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</si>
  <si>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</si>
  <si>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</si>
  <si>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</si>
  <si>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</si>
  <si>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</si>
  <si>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</si>
  <si>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</si>
  <si>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</si>
  <si>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</si>
  <si>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</si>
  <si>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</si>
  <si>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</si>
  <si>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</si>
  <si>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</si>
  <si>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</si>
  <si>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</si>
  <si>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</si>
  <si>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</si>
  <si>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</si>
  <si>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</si>
  <si>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</si>
  <si>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</si>
  <si>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</si>
  <si>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AVANCE CORRESPONDIENTE A 31 DE MARZO DE 2020</t>
  </si>
  <si>
    <t>PROYECTOS DE INVERSION 2020</t>
  </si>
  <si>
    <t>Ejecucion Presupuestal con Corte al 31 Marzo de 2020</t>
  </si>
  <si>
    <t>C-2999-0800-18</t>
  </si>
  <si>
    <t>FORTALECIMIENTO Y APROPIACIÓN DEL SISTEMA DE GESTIÓN EN EL MARCO DE LA ARQUITECTURA INSTITUCIONAL 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</si>
</sst>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66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justify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65" fontId="14" fillId="0" borderId="1" xfId="8" applyNumberFormat="1" applyFont="1" applyFill="1" applyBorder="1" applyAlignment="1">
      <alignment horizontal="right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4" fillId="0" borderId="3" xfId="8" applyNumberFormat="1" applyFont="1" applyFill="1" applyBorder="1" applyAlignment="1">
      <alignment horizontal="right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Inv_Eje_Mar_2020!$H$18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Inv_Eje_Mar_2020!$G$19:$G$21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Inv_Eje_Mar_2020!$H$19:$H$21</c:f>
              <c:numCache>
                <c:formatCode>_-* #,##0.00\ _€_-;\-* #,##0.00\ _€_-;_-* "-"\ _€_-;_-@_-</c:formatCode>
                <c:ptCount val="3"/>
                <c:pt idx="0">
                  <c:v>3500</c:v>
                </c:pt>
                <c:pt idx="1">
                  <c:v>74796.574999999997</c:v>
                </c:pt>
                <c:pt idx="2">
                  <c:v>14295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Inv_Eje_Mar_2020!$I$18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Inv_Eje_Mar_2020!$G$19:$G$21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Inv_Eje_Mar_2020!$I$19:$I$21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61636.542904000002</c:v>
                </c:pt>
                <c:pt idx="2">
                  <c:v>7859.0220659999995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Inv_Eje_Mar_2020!$J$18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Inv_Eje_Mar_2020!$G$19:$G$21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Inv_Eje_Mar_2020!$J$19:$J$21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3499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Inv_Eje_Mar_2020!$K$18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Inv_Eje_Mar_2020!$G$19:$G$21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Inv_Eje_Mar_2020!$K$19:$K$21</c:f>
              <c:numCache>
                <c:formatCode>0%</c:formatCode>
                <c:ptCount val="3"/>
                <c:pt idx="0">
                  <c:v>0</c:v>
                </c:pt>
                <c:pt idx="1">
                  <c:v>0.82405568575833854</c:v>
                </c:pt>
                <c:pt idx="2">
                  <c:v>0.5497741913955928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4000"/>
        <c:axId val="7826720"/>
      </c:barChart>
      <c:lineChart>
        <c:grouping val="standard"/>
        <c:varyColors val="0"/>
        <c:ser>
          <c:idx val="4"/>
          <c:order val="4"/>
          <c:tx>
            <c:strRef>
              <c:f>Inv_Eje_Mar_2020!$L$18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Inv_Eje_Mar_2020!$G$19:$G$21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Inv_Eje_Mar_2020!$L$19:$L$21</c:f>
              <c:numCache>
                <c:formatCode>0%</c:formatCode>
                <c:ptCount val="3"/>
                <c:pt idx="0">
                  <c:v>0</c:v>
                </c:pt>
                <c:pt idx="1">
                  <c:v>4.6780216874903698E-2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016"/>
        <c:axId val="7828896"/>
      </c:lineChart>
      <c:catAx>
        <c:axId val="78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6720"/>
        <c:crosses val="autoZero"/>
        <c:auto val="1"/>
        <c:lblAlgn val="ctr"/>
        <c:lblOffset val="100"/>
        <c:noMultiLvlLbl val="0"/>
      </c:catAx>
      <c:valAx>
        <c:axId val="78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4000"/>
        <c:crosses val="autoZero"/>
        <c:crossBetween val="between"/>
      </c:valAx>
      <c:valAx>
        <c:axId val="782889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18016"/>
        <c:crosses val="max"/>
        <c:crossBetween val="between"/>
      </c:valAx>
      <c:catAx>
        <c:axId val="781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288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24</xdr:row>
      <xdr:rowOff>14287</xdr:rowOff>
    </xdr:from>
    <xdr:to>
      <xdr:col>10</xdr:col>
      <xdr:colOff>9525</xdr:colOff>
      <xdr:row>33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6"/>
  <sheetViews>
    <sheetView showGridLines="0" tabSelected="1" zoomScale="85" zoomScaleNormal="85" workbookViewId="0">
      <selection activeCell="C7" sqref="C7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2.4257812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56" t="s">
        <v>22</v>
      </c>
      <c r="C2" s="56"/>
      <c r="D2" s="56"/>
      <c r="E2" s="56"/>
      <c r="F2" s="56"/>
      <c r="G2" s="56"/>
      <c r="H2" s="57" t="s">
        <v>41</v>
      </c>
      <c r="I2" s="57"/>
      <c r="J2" s="57"/>
      <c r="K2" s="57"/>
      <c r="L2" s="57"/>
      <c r="M2" s="57"/>
      <c r="N2" s="57"/>
      <c r="O2" s="57"/>
    </row>
    <row r="3" spans="2:15" ht="21" customHeight="1" thickBot="1" x14ac:dyDescent="0.3">
      <c r="B3" s="56"/>
      <c r="C3" s="56"/>
      <c r="D3" s="56"/>
      <c r="E3" s="56"/>
      <c r="F3" s="56"/>
      <c r="G3" s="56"/>
      <c r="H3" s="58" t="s">
        <v>40</v>
      </c>
      <c r="I3" s="58"/>
      <c r="J3" s="58"/>
      <c r="K3" s="58"/>
      <c r="L3" s="58"/>
      <c r="M3" s="58"/>
      <c r="N3" s="58"/>
      <c r="O3" s="58"/>
    </row>
    <row r="4" spans="2:15" ht="22.5" customHeight="1" x14ac:dyDescent="0.25">
      <c r="H4" s="59" t="s">
        <v>23</v>
      </c>
      <c r="I4" s="60"/>
      <c r="J4" s="60"/>
      <c r="K4" s="60"/>
      <c r="L4" s="60"/>
      <c r="M4" s="60"/>
      <c r="N4" s="61" t="s">
        <v>42</v>
      </c>
      <c r="O4" s="62"/>
    </row>
    <row r="5" spans="2:15" ht="19.5" customHeight="1" thickBot="1" x14ac:dyDescent="0.3">
      <c r="H5" s="63" t="s">
        <v>24</v>
      </c>
      <c r="I5" s="64"/>
      <c r="J5" s="64"/>
      <c r="K5" s="64"/>
      <c r="L5" s="64"/>
      <c r="M5" s="64"/>
      <c r="N5" s="64" t="s">
        <v>25</v>
      </c>
      <c r="O5" s="65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33</v>
      </c>
      <c r="O6" s="9" t="s">
        <v>34</v>
      </c>
    </row>
    <row r="7" spans="2:15" ht="40.5" customHeight="1" x14ac:dyDescent="0.25">
      <c r="B7" s="38">
        <v>1</v>
      </c>
      <c r="C7" s="39">
        <v>2018011000817</v>
      </c>
      <c r="D7" s="40" t="s">
        <v>5</v>
      </c>
      <c r="E7" s="41">
        <v>16</v>
      </c>
      <c r="F7" s="41" t="s">
        <v>4</v>
      </c>
      <c r="G7" s="42" t="s">
        <v>6</v>
      </c>
      <c r="H7" s="43">
        <v>3295</v>
      </c>
      <c r="I7" s="43">
        <v>0</v>
      </c>
      <c r="J7" s="43">
        <v>1827.3360499999999</v>
      </c>
      <c r="K7" s="43">
        <f>+H7-I7-J7</f>
        <v>1467.6639500000001</v>
      </c>
      <c r="L7" s="43">
        <v>1754.06</v>
      </c>
      <c r="M7" s="43">
        <v>0</v>
      </c>
      <c r="N7" s="44">
        <f>+L7/H7</f>
        <v>0.53233990895295902</v>
      </c>
      <c r="O7" s="45">
        <f t="shared" ref="O7:O11" si="0">+M7/H7</f>
        <v>0</v>
      </c>
    </row>
    <row r="8" spans="2:15" ht="40.5" customHeight="1" x14ac:dyDescent="0.25">
      <c r="B8" s="46">
        <v>2</v>
      </c>
      <c r="C8" s="39">
        <v>2018011000872</v>
      </c>
      <c r="D8" s="47" t="s">
        <v>7</v>
      </c>
      <c r="E8" s="48">
        <v>16</v>
      </c>
      <c r="F8" s="48" t="s">
        <v>4</v>
      </c>
      <c r="G8" s="49" t="s">
        <v>8</v>
      </c>
      <c r="H8" s="50">
        <v>100</v>
      </c>
      <c r="I8" s="50">
        <v>0</v>
      </c>
      <c r="J8" s="50">
        <v>0</v>
      </c>
      <c r="K8" s="43">
        <f t="shared" ref="K8:K11" si="1">+H8-I8-J8</f>
        <v>100</v>
      </c>
      <c r="L8" s="50">
        <v>0</v>
      </c>
      <c r="M8" s="50">
        <v>0</v>
      </c>
      <c r="N8" s="51">
        <f t="shared" ref="N8:N11" si="2">+L8/H8</f>
        <v>0</v>
      </c>
      <c r="O8" s="52">
        <f t="shared" si="0"/>
        <v>0</v>
      </c>
    </row>
    <row r="9" spans="2:15" ht="40.5" customHeight="1" x14ac:dyDescent="0.25">
      <c r="B9" s="38">
        <v>3</v>
      </c>
      <c r="C9" s="39">
        <v>2018011000994</v>
      </c>
      <c r="D9" s="47" t="s">
        <v>9</v>
      </c>
      <c r="E9" s="48">
        <v>16</v>
      </c>
      <c r="F9" s="48" t="s">
        <v>4</v>
      </c>
      <c r="G9" s="49" t="s">
        <v>10</v>
      </c>
      <c r="H9" s="50">
        <v>10900</v>
      </c>
      <c r="I9" s="50">
        <v>0</v>
      </c>
      <c r="J9" s="50">
        <v>6104.962066</v>
      </c>
      <c r="K9" s="43">
        <f t="shared" si="1"/>
        <v>4795.037934</v>
      </c>
      <c r="L9" s="50">
        <v>6104.962066</v>
      </c>
      <c r="M9" s="50">
        <v>0</v>
      </c>
      <c r="N9" s="51">
        <f t="shared" si="2"/>
        <v>0.56008826293577985</v>
      </c>
      <c r="O9" s="52">
        <f t="shared" si="0"/>
        <v>0</v>
      </c>
    </row>
    <row r="10" spans="2:15" ht="40.5" customHeight="1" x14ac:dyDescent="0.25">
      <c r="B10" s="10">
        <v>4</v>
      </c>
      <c r="C10" s="35">
        <v>2018011000521</v>
      </c>
      <c r="D10" s="11" t="s">
        <v>11</v>
      </c>
      <c r="E10" s="12">
        <v>16</v>
      </c>
      <c r="F10" s="12" t="s">
        <v>4</v>
      </c>
      <c r="G10" s="13" t="s">
        <v>12</v>
      </c>
      <c r="H10" s="14">
        <v>3500</v>
      </c>
      <c r="I10" s="14">
        <v>0</v>
      </c>
      <c r="J10" s="14">
        <v>429.78053299999999</v>
      </c>
      <c r="K10" s="43">
        <f t="shared" si="1"/>
        <v>3070.2194669999999</v>
      </c>
      <c r="L10" s="14">
        <v>0</v>
      </c>
      <c r="M10" s="15"/>
      <c r="N10" s="16">
        <f t="shared" si="2"/>
        <v>0</v>
      </c>
      <c r="O10" s="17">
        <f t="shared" si="0"/>
        <v>0</v>
      </c>
    </row>
    <row r="11" spans="2:15" ht="40.5" customHeight="1" x14ac:dyDescent="0.25">
      <c r="B11" s="18">
        <v>5</v>
      </c>
      <c r="C11" s="35">
        <v>2018011000820</v>
      </c>
      <c r="D11" s="19" t="s">
        <v>13</v>
      </c>
      <c r="E11" s="20">
        <v>16</v>
      </c>
      <c r="F11" s="20" t="s">
        <v>4</v>
      </c>
      <c r="G11" s="21" t="s">
        <v>14</v>
      </c>
      <c r="H11" s="22">
        <v>74796.574999999997</v>
      </c>
      <c r="I11" s="22">
        <v>10000</v>
      </c>
      <c r="J11" s="22">
        <v>62623.498162999997</v>
      </c>
      <c r="K11" s="43">
        <f t="shared" si="1"/>
        <v>2173.0768370000005</v>
      </c>
      <c r="L11" s="22">
        <v>61636.542904000002</v>
      </c>
      <c r="M11" s="14">
        <v>3499</v>
      </c>
      <c r="N11" s="16">
        <f t="shared" si="2"/>
        <v>0.82405568575833854</v>
      </c>
      <c r="O11" s="17">
        <f t="shared" si="0"/>
        <v>4.6780216874903698E-2</v>
      </c>
    </row>
    <row r="12" spans="2:15" ht="40.5" customHeight="1" thickBot="1" x14ac:dyDescent="0.3">
      <c r="B12" s="18">
        <v>6</v>
      </c>
      <c r="C12" s="35">
        <v>2019011000283</v>
      </c>
      <c r="D12" s="19" t="s">
        <v>43</v>
      </c>
      <c r="E12" s="20">
        <v>16</v>
      </c>
      <c r="F12" s="20" t="s">
        <v>4</v>
      </c>
      <c r="G12" s="21" t="s">
        <v>44</v>
      </c>
      <c r="H12" s="22">
        <v>500</v>
      </c>
      <c r="I12" s="22">
        <v>0</v>
      </c>
      <c r="J12" s="22">
        <v>0</v>
      </c>
      <c r="K12" s="43">
        <f t="shared" ref="K12" si="3">+H12-I12-J12</f>
        <v>500</v>
      </c>
      <c r="L12" s="22"/>
      <c r="M12" s="15">
        <v>0</v>
      </c>
      <c r="N12" s="16">
        <f t="shared" ref="N12" si="4">+L12/H12</f>
        <v>0</v>
      </c>
      <c r="O12" s="17">
        <f t="shared" ref="O12" si="5">+M12/H12</f>
        <v>0</v>
      </c>
    </row>
    <row r="13" spans="2:15" ht="40.5" customHeight="1" thickBot="1" x14ac:dyDescent="0.3">
      <c r="B13" s="53" t="s">
        <v>35</v>
      </c>
      <c r="C13" s="54"/>
      <c r="D13" s="54"/>
      <c r="E13" s="54"/>
      <c r="F13" s="54"/>
      <c r="G13" s="55"/>
      <c r="H13" s="23">
        <f>SUM(H7:H12)</f>
        <v>93091.574999999997</v>
      </c>
      <c r="I13" s="23">
        <f t="shared" ref="I13:M13" si="6">SUM(I7:I12)</f>
        <v>10000</v>
      </c>
      <c r="J13" s="23">
        <f t="shared" si="6"/>
        <v>70985.576811999999</v>
      </c>
      <c r="K13" s="23">
        <f t="shared" si="6"/>
        <v>12105.998188000001</v>
      </c>
      <c r="L13" s="23">
        <f t="shared" si="6"/>
        <v>69495.564970000007</v>
      </c>
      <c r="M13" s="23">
        <f t="shared" si="6"/>
        <v>3499</v>
      </c>
      <c r="N13" s="24">
        <f t="shared" ref="N13" si="7">L13/H13</f>
        <v>0.74652904916476071</v>
      </c>
      <c r="O13" s="25">
        <f t="shared" ref="O13" si="8">M13/H13</f>
        <v>3.7586645193187461E-2</v>
      </c>
    </row>
    <row r="14" spans="2:15" ht="40.5" customHeight="1" x14ac:dyDescent="0.25">
      <c r="K14" s="37"/>
    </row>
    <row r="15" spans="2:15" ht="32.25" customHeight="1" x14ac:dyDescent="0.25">
      <c r="J15" s="36"/>
      <c r="K15" s="37"/>
    </row>
    <row r="16" spans="2:15" ht="15" x14ac:dyDescent="0.25">
      <c r="H16" s="34"/>
    </row>
    <row r="17" spans="7:12" ht="15" x14ac:dyDescent="0.25">
      <c r="K17" s="26"/>
    </row>
    <row r="18" spans="7:12" ht="16.5" customHeight="1" x14ac:dyDescent="0.25">
      <c r="G18" s="27" t="s">
        <v>36</v>
      </c>
      <c r="H18" s="27" t="s">
        <v>16</v>
      </c>
      <c r="I18" s="27" t="s">
        <v>17</v>
      </c>
      <c r="J18" s="27" t="s">
        <v>18</v>
      </c>
      <c r="K18" s="27" t="s">
        <v>19</v>
      </c>
      <c r="L18" s="27" t="s">
        <v>20</v>
      </c>
    </row>
    <row r="19" spans="7:12" ht="15" x14ac:dyDescent="0.25">
      <c r="G19" s="28" t="s">
        <v>37</v>
      </c>
      <c r="H19" s="29">
        <f>+H10</f>
        <v>3500</v>
      </c>
      <c r="I19" s="29">
        <f>+L10</f>
        <v>0</v>
      </c>
      <c r="J19" s="29">
        <f>+M10</f>
        <v>0</v>
      </c>
      <c r="K19" s="30">
        <f>I19/H19</f>
        <v>0</v>
      </c>
      <c r="L19" s="30">
        <f>J19/H19</f>
        <v>0</v>
      </c>
    </row>
    <row r="20" spans="7:12" ht="15" x14ac:dyDescent="0.25">
      <c r="G20" s="28" t="s">
        <v>38</v>
      </c>
      <c r="H20" s="29">
        <f>+H11</f>
        <v>74796.574999999997</v>
      </c>
      <c r="I20" s="29">
        <f>+L11</f>
        <v>61636.542904000002</v>
      </c>
      <c r="J20" s="29">
        <f>+M11</f>
        <v>3499</v>
      </c>
      <c r="K20" s="30">
        <f t="shared" ref="K20:K21" si="9">I20/H20</f>
        <v>0.82405568575833854</v>
      </c>
      <c r="L20" s="30">
        <f t="shared" ref="L20:L21" si="10">J20/H20</f>
        <v>4.6780216874903698E-2</v>
      </c>
    </row>
    <row r="21" spans="7:12" ht="15" x14ac:dyDescent="0.25">
      <c r="G21" s="28" t="s">
        <v>39</v>
      </c>
      <c r="H21" s="29">
        <f>+H7+H8+H9</f>
        <v>14295</v>
      </c>
      <c r="I21" s="29">
        <f>+L7+L8+L9</f>
        <v>7859.0220659999995</v>
      </c>
      <c r="J21" s="29">
        <f>+M7+M8</f>
        <v>0</v>
      </c>
      <c r="K21" s="30">
        <f t="shared" si="9"/>
        <v>0.5497741913955928</v>
      </c>
      <c r="L21" s="30">
        <f t="shared" si="10"/>
        <v>0</v>
      </c>
    </row>
    <row r="22" spans="7:12" ht="15" x14ac:dyDescent="0.25">
      <c r="G22" s="31" t="s">
        <v>15</v>
      </c>
      <c r="H22" s="32">
        <f>SUM(H19:H21)</f>
        <v>92591.574999999997</v>
      </c>
      <c r="I22" s="32">
        <f>SUM(I19:I21)</f>
        <v>69495.564970000007</v>
      </c>
      <c r="J22" s="32">
        <f>SUM(J19:J21)</f>
        <v>3499</v>
      </c>
      <c r="K22" s="33">
        <f>+I22/H22</f>
        <v>0.75056035033425028</v>
      </c>
      <c r="L22" s="33">
        <f>+J22/H22</f>
        <v>3.7789615307872233E-2</v>
      </c>
    </row>
    <row r="23" spans="7:12" ht="15" customHeight="1" x14ac:dyDescent="0.25"/>
    <row r="24" spans="7:12" ht="15" x14ac:dyDescent="0.25">
      <c r="L24" s="34">
        <f>+I22-L13</f>
        <v>0</v>
      </c>
    </row>
    <row r="25" spans="7:12" ht="15" customHeight="1" x14ac:dyDescent="0.25"/>
    <row r="26" spans="7:12" ht="15" x14ac:dyDescent="0.25"/>
    <row r="27" spans="7:12" ht="15" x14ac:dyDescent="0.25"/>
    <row r="28" spans="7:12" ht="31.5" customHeight="1" x14ac:dyDescent="0.25"/>
    <row r="29" spans="7:12" ht="24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8">
    <mergeCell ref="B13:G13"/>
    <mergeCell ref="B2:G3"/>
    <mergeCell ref="H2:O2"/>
    <mergeCell ref="H3:O3"/>
    <mergeCell ref="H4:M4"/>
    <mergeCell ref="N4:O4"/>
    <mergeCell ref="H5:M5"/>
    <mergeCell ref="N5:O5"/>
  </mergeCells>
  <phoneticPr fontId="20" type="noConversion"/>
  <printOptions horizontalCentered="1"/>
  <pageMargins left="0.15748031496062992" right="0.15748031496062992" top="1.0236220472440944" bottom="0.78740157480314965" header="0.35433070866141736" footer="0.35433070866141736"/>
  <pageSetup scale="6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Inv_Eje_Mar_2020</vt:lpstr>
      <vt:lpstr>Inv_Eje_Mar_2020!Área_de_impresión</vt:lpstr>
      <vt:lpstr>Inv_Eje_Mar_2020!Títulos_a_imprimir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2020-04-20T15:08:12Z</dcterms:created>
  <dcterms:modified xsi:type="dcterms:W3CDTF">2020-04-20T15:08:17Z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