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BACK UP 1 JULIO/2021/PAA PUBLICACIONES WEB/RNoroccidental/"/>
    </mc:Choice>
  </mc:AlternateContent>
  <xr:revisionPtr revIDLastSave="0" documentId="8_{0459F703-3461-4C4D-9E44-9A7F45D73CFA}" xr6:coauthVersionLast="47" xr6:coauthVersionMax="47" xr10:uidLastSave="{00000000-0000-0000-0000-000000000000}"/>
  <bookViews>
    <workbookView xWindow="0" yWindow="1035" windowWidth="28800" windowHeight="1395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J25" i="2"/>
  <c r="I25" i="2"/>
  <c r="J27" i="2" l="1"/>
  <c r="I27" i="2"/>
  <c r="J38" i="2" l="1"/>
  <c r="J43" i="2"/>
  <c r="I43" i="2"/>
  <c r="I40" i="2" l="1"/>
  <c r="J40" i="2"/>
  <c r="I38" i="2"/>
  <c r="I34" i="2"/>
  <c r="J34" i="2"/>
  <c r="I31" i="2"/>
  <c r="J31" i="2"/>
  <c r="I20" i="2"/>
  <c r="J20" i="2"/>
  <c r="J41" i="2" l="1"/>
  <c r="J19" i="2"/>
  <c r="I19" i="2" l="1"/>
  <c r="I41" i="2"/>
  <c r="J39" i="2"/>
  <c r="I39" i="2"/>
  <c r="J32" i="2"/>
  <c r="I32" i="2"/>
  <c r="J30" i="2"/>
  <c r="I30" i="2"/>
  <c r="J29" i="2"/>
  <c r="I29" i="2"/>
  <c r="J23" i="2"/>
  <c r="I23" i="2"/>
  <c r="J22" i="2"/>
  <c r="I22" i="2"/>
  <c r="J14" i="2"/>
  <c r="I14" i="2"/>
  <c r="J13" i="2"/>
  <c r="I13" i="2"/>
  <c r="J8" i="2"/>
  <c r="I8" i="2"/>
  <c r="J12" i="2" l="1"/>
  <c r="I12" i="2"/>
  <c r="I7" i="2" l="1"/>
  <c r="J7" i="2"/>
  <c r="J6" i="2"/>
  <c r="I6" i="2"/>
  <c r="I16" i="2" l="1"/>
  <c r="I18" i="2"/>
  <c r="J18" i="2"/>
  <c r="J16" i="2"/>
  <c r="J26" i="2" l="1"/>
  <c r="I26" i="2"/>
  <c r="J9" i="2" l="1"/>
  <c r="I9" i="2"/>
</calcChain>
</file>

<file path=xl/sharedStrings.xml><?xml version="1.0" encoding="utf-8"?>
<sst xmlns="http://schemas.openxmlformats.org/spreadsheetml/2006/main" count="108693" uniqueCount="107878">
  <si>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</si>
  <si>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</si>
  <si>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</si>
  <si>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</si>
  <si>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</si>
  <si>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</si>
  <si>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</si>
  <si>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</si>
  <si>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</si>
  <si>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</si>
  <si>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</si>
  <si>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</si>
  <si>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</si>
  <si>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</si>
  <si>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</si>
  <si>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</si>
  <si>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</si>
  <si>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</si>
  <si>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</si>
  <si>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</si>
  <si>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</si>
  <si>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</si>
  <si>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</si>
  <si>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</si>
  <si>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</si>
  <si>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</si>
  <si>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</si>
  <si>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</si>
  <si>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</si>
  <si>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</si>
  <si>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</si>
  <si>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</si>
  <si>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</si>
  <si>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</si>
  <si>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</si>
  <si>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</si>
  <si>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</si>
  <si>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</si>
  <si>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</si>
  <si>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</si>
  <si>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</si>
  <si>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</si>
  <si>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</si>
  <si>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</si>
  <si>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</si>
  <si>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</si>
  <si>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</si>
  <si>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</si>
  <si>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</si>
  <si>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</si>
  <si>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</si>
  <si>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</si>
  <si>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</si>
  <si>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</si>
  <si>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</si>
  <si>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</si>
  <si>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</si>
  <si>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</si>
  <si>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</si>
  <si>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</si>
  <si>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</si>
  <si>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</si>
  <si>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</si>
  <si>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</si>
  <si>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</si>
  <si>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</si>
  <si>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</si>
  <si>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</si>
  <si>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</si>
  <si>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</si>
  <si>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</si>
  <si>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</si>
  <si>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</si>
  <si>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</si>
  <si>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</si>
  <si>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</si>
  <si>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</si>
  <si>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</si>
  <si>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</si>
  <si>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</si>
  <si>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</si>
  <si>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</si>
  <si>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</si>
  <si>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</si>
  <si>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</si>
  <si>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</si>
  <si>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</si>
  <si>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</si>
  <si>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</si>
  <si>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</si>
  <si>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</si>
  <si>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</si>
  <si>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</si>
  <si>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</si>
  <si>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</si>
  <si>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</si>
  <si>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</si>
  <si>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</si>
  <si>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</si>
  <si>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</si>
  <si>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</si>
  <si>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</si>
  <si>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</si>
  <si>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</si>
  <si>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</si>
  <si>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</si>
  <si>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</si>
  <si>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</si>
  <si>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</si>
  <si>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</si>
  <si>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</si>
  <si>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</si>
  <si>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</si>
  <si>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</si>
  <si>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</si>
  <si>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</si>
  <si>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</si>
  <si>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</si>
  <si>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</si>
  <si>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</si>
  <si>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</si>
  <si>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</si>
  <si>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</si>
  <si>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</si>
  <si>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</si>
  <si>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</si>
  <si>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</si>
  <si>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</si>
  <si>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</si>
  <si>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</si>
  <si>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</si>
  <si>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</si>
  <si>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</si>
  <si>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</si>
  <si>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</si>
  <si>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</si>
  <si>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</si>
  <si>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</si>
  <si>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</si>
  <si>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</si>
  <si>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</si>
  <si>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</si>
  <si>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</si>
  <si>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</si>
  <si>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</si>
  <si>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</si>
  <si>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</si>
  <si>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</si>
  <si>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</si>
  <si>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</si>
  <si>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</si>
  <si>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</si>
  <si>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</si>
  <si>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</si>
  <si>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</si>
  <si>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</si>
  <si>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</si>
  <si>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</si>
  <si>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</si>
  <si>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</si>
  <si>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</si>
  <si>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</si>
  <si>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</si>
  <si>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</si>
  <si>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</si>
  <si>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</si>
  <si>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</si>
  <si>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</si>
  <si>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</si>
  <si>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</si>
  <si>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</si>
  <si>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</si>
  <si>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</si>
  <si>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</si>
  <si>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</si>
  <si>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</si>
  <si>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</si>
  <si>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</si>
  <si>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</si>
  <si>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</si>
  <si>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</si>
  <si>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</si>
  <si>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</si>
  <si>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</si>
  <si>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</si>
  <si>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</si>
  <si>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</si>
  <si>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</si>
  <si>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</si>
  <si>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</si>
  <si>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</si>
  <si>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</si>
  <si>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</si>
  <si>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</si>
  <si>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</si>
  <si>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</si>
  <si>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</si>
  <si>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</si>
  <si>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</si>
  <si>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</si>
  <si>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</si>
  <si>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</si>
  <si>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</si>
  <si>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</si>
  <si>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</si>
  <si>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</si>
  <si>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</si>
  <si>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</si>
  <si>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</si>
  <si>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</si>
  <si>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</si>
  <si>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</si>
  <si>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</si>
  <si>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</si>
  <si>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</si>
  <si>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</si>
  <si>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</si>
  <si>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</si>
  <si>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</si>
  <si>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</si>
  <si>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</si>
  <si>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</si>
  <si>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</si>
  <si>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</si>
  <si>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</si>
  <si>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</si>
  <si>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</si>
  <si>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</si>
  <si>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</si>
  <si>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</si>
  <si>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</si>
  <si>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</si>
  <si>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</si>
  <si>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</si>
  <si>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</si>
  <si>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</si>
  <si>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</si>
  <si>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</si>
  <si>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</si>
  <si>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</si>
  <si>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</si>
  <si>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</si>
  <si>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</si>
  <si>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</si>
  <si>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</si>
  <si>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</si>
  <si>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</si>
  <si>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</si>
  <si>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</si>
  <si>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</si>
  <si>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</si>
  <si>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</si>
  <si>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</si>
  <si>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</si>
  <si>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</si>
  <si>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</si>
  <si>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</si>
  <si>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</si>
  <si>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</si>
  <si>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</si>
  <si>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</si>
  <si>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</si>
  <si>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</si>
  <si>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</si>
  <si>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</si>
  <si>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</si>
  <si>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</si>
  <si>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</si>
  <si>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</si>
  <si>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</si>
  <si>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</si>
  <si>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</si>
  <si>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</si>
  <si>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</si>
  <si>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</si>
  <si>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</si>
  <si>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</si>
  <si>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</si>
  <si>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</si>
  <si>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</si>
  <si>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</si>
  <si>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</si>
  <si>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</si>
  <si>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</si>
  <si>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</si>
  <si>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</si>
  <si>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</si>
  <si>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</si>
  <si>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</si>
  <si>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</si>
  <si>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</si>
  <si>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</si>
  <si>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</si>
  <si>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</si>
  <si>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</si>
  <si>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</si>
  <si>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</si>
  <si>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</si>
  <si>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</si>
  <si>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</si>
  <si>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</si>
  <si>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</si>
  <si>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</si>
  <si>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</si>
  <si>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</si>
  <si>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</si>
  <si>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</si>
  <si>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</si>
  <si>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</si>
  <si>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</si>
  <si>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</si>
  <si>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</si>
  <si>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</si>
  <si>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</si>
  <si>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</si>
  <si>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</si>
  <si>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</si>
  <si>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</si>
  <si>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</si>
  <si>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</si>
  <si>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</si>
  <si>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</si>
  <si>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</si>
  <si>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</si>
  <si>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</si>
  <si>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</si>
  <si>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</si>
  <si>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</si>
  <si>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</si>
  <si>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</si>
  <si>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</si>
  <si>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</si>
  <si>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</si>
  <si>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</si>
  <si>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</si>
  <si>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</si>
  <si>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</si>
  <si>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</si>
  <si>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</si>
  <si>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</si>
  <si>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</si>
  <si>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</si>
  <si>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</si>
  <si>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</si>
  <si>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</si>
  <si>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</si>
  <si>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</si>
  <si>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</si>
  <si>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</si>
  <si>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</si>
  <si>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</si>
  <si>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</si>
  <si>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</si>
  <si>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</si>
  <si>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</si>
  <si>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</si>
  <si>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</si>
  <si>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</si>
  <si>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</si>
  <si>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</si>
  <si>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</si>
  <si>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</si>
  <si>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</si>
  <si>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</si>
  <si>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</si>
  <si>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</si>
  <si>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</si>
  <si>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</si>
  <si>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</si>
  <si>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</si>
  <si>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</si>
  <si>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</si>
  <si>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</si>
  <si>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</si>
  <si>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</si>
  <si>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</si>
  <si>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</si>
  <si>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</si>
  <si>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</si>
  <si>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</si>
  <si>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</si>
  <si>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</si>
  <si>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</si>
  <si>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</si>
  <si>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</si>
  <si>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</si>
  <si>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</si>
  <si>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</si>
  <si>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</si>
  <si>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</si>
  <si>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</si>
  <si>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</si>
  <si>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</si>
  <si>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</si>
  <si>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</si>
  <si>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</si>
  <si>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</si>
  <si>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</si>
  <si>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</si>
  <si>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</si>
  <si>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</si>
  <si>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</si>
  <si>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</si>
  <si>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</si>
  <si>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</si>
  <si>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</si>
  <si>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</si>
  <si>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</si>
  <si>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</si>
  <si>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</si>
  <si>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</si>
  <si>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</si>
  <si>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</si>
  <si>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</si>
  <si>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</si>
  <si>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</si>
  <si>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</si>
  <si>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</si>
  <si>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</si>
  <si>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</si>
  <si>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</si>
  <si>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</si>
  <si>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</si>
  <si>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</si>
  <si>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</si>
  <si>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</si>
  <si>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</si>
  <si>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</si>
  <si>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</si>
  <si>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</si>
  <si>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</si>
  <si>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</si>
  <si>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</si>
  <si>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</si>
  <si>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</si>
  <si>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</si>
  <si>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</si>
  <si>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</si>
  <si>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</si>
  <si>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</si>
  <si>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</si>
  <si>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</si>
  <si>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</si>
  <si>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</si>
  <si>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</si>
  <si>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</si>
  <si>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</si>
  <si>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</si>
  <si>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</si>
  <si>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</si>
  <si>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</si>
  <si>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</si>
  <si>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</si>
  <si>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</si>
  <si>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</si>
  <si>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</si>
  <si>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</si>
  <si>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</si>
  <si>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</si>
  <si>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</si>
  <si>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</si>
  <si>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</si>
  <si>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</si>
  <si>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</si>
  <si>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</si>
  <si>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</si>
  <si>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</si>
  <si>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</si>
  <si>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</si>
  <si>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</si>
  <si>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</si>
  <si>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</si>
  <si>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</si>
  <si>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</si>
  <si>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</si>
  <si>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</si>
  <si>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</si>
  <si>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</si>
  <si>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</si>
  <si>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</si>
  <si>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</si>
  <si>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</si>
  <si>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</si>
  <si>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</si>
  <si>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</si>
  <si>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</si>
  <si>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</si>
  <si>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</si>
  <si>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</si>
  <si>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</si>
  <si>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</si>
  <si>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</si>
  <si>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</si>
  <si>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</si>
  <si>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</si>
  <si>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</si>
  <si>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</si>
  <si>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</si>
  <si>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</si>
  <si>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</si>
  <si>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</si>
  <si>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</si>
  <si>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</si>
  <si>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</si>
  <si>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</si>
  <si>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</si>
  <si>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</si>
  <si>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</si>
  <si>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</si>
  <si>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</si>
  <si>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</si>
  <si>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</si>
  <si>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</si>
  <si>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</si>
  <si>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</si>
  <si>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</si>
  <si>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</si>
  <si>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</si>
  <si>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</si>
  <si>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</si>
  <si>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</si>
  <si>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</si>
  <si>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</si>
  <si>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</si>
  <si>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</si>
  <si>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</si>
  <si>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</si>
  <si>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</si>
  <si>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</si>
  <si>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</si>
  <si>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</si>
  <si>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</si>
  <si>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</si>
  <si>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</si>
  <si>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</si>
  <si>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</si>
  <si>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</si>
  <si>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</si>
  <si>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</si>
  <si>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</si>
  <si>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</si>
  <si>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</si>
  <si>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</si>
  <si>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</si>
  <si>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</si>
  <si>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</si>
  <si>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</si>
  <si>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</si>
  <si>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</si>
  <si>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</si>
  <si>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</si>
  <si>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</si>
  <si>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</si>
  <si>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</si>
  <si>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</si>
  <si>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</si>
  <si>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</si>
  <si>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</si>
  <si>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</si>
  <si>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</si>
  <si>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</si>
  <si>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</si>
  <si>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</si>
  <si>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</si>
  <si>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</si>
  <si>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</si>
  <si>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</si>
  <si>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</si>
  <si>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</si>
  <si>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</si>
  <si>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</si>
  <si>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</si>
  <si>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</si>
  <si>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</si>
  <si>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</si>
  <si>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</si>
  <si>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</si>
  <si>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</si>
  <si>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</si>
  <si>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</si>
  <si>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</si>
  <si>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</si>
  <si>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</si>
  <si>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</si>
  <si>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</si>
  <si>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</si>
  <si>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</si>
  <si>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</si>
  <si>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</si>
  <si>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</si>
  <si>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</si>
  <si>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</si>
  <si>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</si>
  <si>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</si>
  <si>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</si>
  <si>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</si>
  <si>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</si>
  <si>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</si>
  <si>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</si>
  <si>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</si>
  <si>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</si>
  <si>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</si>
  <si>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</si>
  <si>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</si>
  <si>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</si>
  <si>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</si>
  <si>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</si>
  <si>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</si>
  <si>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</si>
  <si>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</si>
  <si>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</si>
  <si>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</si>
  <si>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</si>
  <si>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</si>
  <si>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</si>
  <si>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</si>
  <si>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</si>
  <si>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</si>
  <si>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</si>
  <si>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</si>
  <si>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</si>
  <si>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</si>
  <si>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</si>
  <si>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</si>
  <si>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</si>
  <si>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</si>
  <si>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</si>
  <si>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</si>
  <si>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</si>
  <si>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</si>
  <si>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</si>
  <si>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</si>
  <si>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</si>
  <si>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</si>
  <si>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</si>
  <si>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</si>
  <si>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</si>
  <si>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</si>
  <si>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</si>
  <si>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</si>
  <si>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</si>
  <si>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</si>
  <si>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</si>
  <si>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</si>
  <si>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</si>
  <si>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</si>
  <si>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</si>
  <si>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</si>
  <si>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</si>
  <si>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</si>
  <si>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</si>
  <si>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</si>
  <si>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</si>
  <si>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</si>
  <si>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</si>
  <si>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</si>
  <si>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</si>
  <si>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</si>
  <si>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</si>
  <si>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</si>
  <si>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</si>
  <si>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</si>
  <si>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</si>
  <si>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</si>
  <si>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</si>
  <si>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</si>
  <si>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</si>
  <si>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</si>
  <si>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</si>
  <si>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</si>
  <si>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</si>
  <si>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</si>
  <si>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</si>
  <si>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</si>
  <si>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</si>
  <si>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</si>
  <si>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</si>
  <si>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</si>
  <si>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</si>
  <si>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</si>
  <si>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</si>
  <si>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</si>
  <si>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</si>
  <si>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</si>
  <si>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</si>
  <si>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</si>
  <si>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</si>
  <si>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</si>
  <si>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</si>
  <si>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</si>
  <si>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</si>
  <si>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</si>
  <si>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</si>
  <si>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</si>
  <si>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</si>
  <si>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</si>
  <si>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</si>
  <si>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</si>
  <si>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</si>
  <si>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</si>
  <si>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</si>
  <si>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</si>
  <si>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</si>
  <si>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</si>
  <si>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</si>
  <si>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</si>
  <si>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</si>
  <si>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</si>
  <si>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</si>
  <si>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</si>
  <si>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</si>
  <si>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</si>
  <si>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</si>
  <si>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</si>
  <si>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</si>
  <si>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</si>
  <si>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</si>
  <si>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</si>
  <si>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</si>
  <si>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</si>
  <si>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</si>
  <si>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</si>
  <si>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</si>
  <si>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</si>
  <si>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</si>
  <si>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</si>
  <si>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</si>
  <si>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</si>
  <si>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</si>
  <si>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</si>
  <si>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</si>
  <si>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</si>
  <si>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</si>
  <si>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</si>
  <si>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</si>
  <si>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</si>
  <si>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</si>
  <si>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</si>
  <si>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</si>
  <si>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</si>
  <si>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</si>
  <si>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</si>
  <si>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</si>
  <si>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</si>
  <si>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</si>
  <si>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</si>
  <si>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</si>
  <si>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</si>
  <si>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</si>
  <si>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</si>
  <si>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</si>
  <si>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</si>
  <si>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</si>
  <si>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</si>
  <si>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</si>
  <si>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</si>
  <si>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</si>
  <si>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</si>
  <si>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</si>
  <si>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</si>
  <si>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</si>
  <si>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</si>
  <si>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</si>
  <si>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</si>
  <si>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</si>
  <si>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</si>
  <si>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</si>
  <si>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</si>
  <si>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</si>
  <si>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</si>
  <si>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</si>
  <si>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</si>
  <si>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</si>
  <si>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</si>
  <si>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</si>
  <si>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</si>
  <si>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</si>
  <si>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</si>
  <si>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</si>
  <si>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</si>
  <si>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</si>
  <si>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</si>
  <si>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</si>
  <si>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</si>
  <si>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</si>
  <si>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</si>
  <si>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</si>
  <si>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</si>
  <si>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</si>
  <si>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</si>
  <si>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</si>
  <si>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</si>
  <si>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</si>
  <si>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</si>
  <si>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</si>
  <si>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</si>
  <si>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</si>
  <si>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</si>
  <si>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</si>
  <si>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</si>
  <si>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</si>
  <si>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</si>
  <si>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</si>
  <si>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</si>
  <si>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</si>
  <si>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</si>
  <si>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</si>
  <si>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</si>
  <si>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</si>
  <si>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</si>
  <si>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</si>
  <si>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</si>
  <si>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</si>
  <si>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</si>
  <si>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</si>
  <si>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</si>
  <si>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</si>
  <si>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</si>
  <si>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</si>
  <si>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</si>
  <si>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</si>
  <si>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</si>
  <si>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</si>
  <si>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</si>
  <si>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</si>
  <si>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</si>
  <si>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</si>
  <si>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</si>
  <si>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</si>
  <si>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</si>
  <si>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</si>
  <si>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</si>
  <si>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</si>
  <si>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</si>
  <si>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</si>
  <si>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</si>
  <si>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</si>
  <si>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</si>
  <si>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</si>
  <si>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</si>
  <si>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</si>
  <si>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</si>
  <si>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</si>
  <si>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</si>
  <si>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</si>
  <si>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</si>
  <si>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</si>
  <si>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</si>
  <si>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</si>
  <si>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</si>
  <si>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</si>
  <si>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</si>
  <si>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</si>
  <si>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</si>
  <si>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</si>
  <si>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</si>
  <si>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</si>
  <si>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</si>
  <si>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</si>
  <si>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</si>
  <si>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</si>
  <si>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</si>
  <si>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</si>
  <si>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</si>
  <si>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</si>
  <si>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</si>
  <si>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</si>
  <si>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</si>
  <si>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</si>
  <si>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</si>
  <si>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</si>
  <si>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</si>
  <si>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</si>
  <si>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</si>
  <si>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</si>
  <si>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</si>
  <si>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</si>
  <si>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</si>
  <si>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</si>
  <si>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</si>
  <si>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</si>
  <si>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</si>
  <si>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</si>
  <si>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</si>
  <si>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</si>
  <si>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</si>
  <si>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</si>
  <si>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</si>
  <si>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</si>
  <si>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</si>
  <si>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</si>
  <si>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</si>
  <si>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</si>
  <si>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</si>
  <si>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</si>
  <si>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</si>
  <si>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</si>
  <si>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</si>
  <si>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</si>
  <si>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</si>
  <si>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</si>
  <si>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</si>
  <si>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</si>
  <si>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</si>
  <si>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</si>
  <si>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</si>
  <si>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</si>
  <si>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</si>
  <si>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</si>
  <si>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</si>
  <si>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</si>
  <si>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</si>
  <si>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</si>
  <si>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</si>
  <si>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</si>
  <si>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</si>
  <si>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</si>
  <si>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</si>
  <si>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</si>
  <si>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</si>
  <si>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</si>
  <si>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</si>
  <si>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</si>
  <si>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</si>
  <si>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</si>
  <si>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</si>
  <si>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</si>
  <si>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</si>
  <si>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</si>
  <si>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</si>
  <si>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</si>
  <si>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</si>
  <si>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</si>
  <si>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</si>
  <si>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</si>
  <si>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</si>
  <si>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</si>
  <si>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</si>
  <si>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</si>
  <si>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</si>
  <si>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</si>
  <si>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</si>
  <si>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</si>
  <si>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</si>
  <si>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</si>
  <si>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</si>
  <si>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</si>
  <si>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</si>
  <si>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</si>
  <si>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</si>
  <si>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</si>
  <si>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</si>
  <si>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</si>
  <si>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</si>
  <si>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</si>
  <si>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</si>
  <si>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</si>
  <si>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</si>
  <si>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</si>
  <si>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</si>
  <si>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</si>
  <si>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</si>
  <si>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</si>
  <si>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</si>
  <si>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</si>
  <si>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</si>
  <si>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</si>
  <si>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</si>
  <si>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</si>
  <si>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</si>
  <si>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</si>
  <si>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</si>
  <si>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</si>
  <si>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</si>
  <si>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</si>
  <si>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</si>
  <si>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</si>
  <si>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</si>
  <si>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</si>
  <si>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</si>
  <si>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</si>
  <si>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</si>
  <si>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</si>
  <si>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</si>
  <si>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</si>
  <si>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</si>
  <si>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</si>
  <si>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</si>
  <si>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</si>
  <si>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</si>
  <si>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</si>
  <si>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</si>
  <si>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</si>
  <si>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</si>
  <si>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</si>
  <si>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</si>
  <si>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</si>
  <si>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</si>
  <si>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</si>
  <si>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</si>
  <si>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</si>
  <si>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</si>
  <si>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</si>
  <si>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</si>
  <si>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</si>
  <si>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</si>
  <si>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</si>
  <si>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</si>
  <si>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</si>
  <si>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</si>
  <si>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</si>
  <si>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</si>
  <si>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</si>
  <si>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</si>
  <si>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</si>
  <si>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</si>
  <si>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</si>
  <si>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</si>
  <si>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</si>
  <si>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</si>
  <si>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</si>
  <si>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</si>
  <si>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</si>
  <si>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</si>
  <si>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</si>
  <si>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</si>
  <si>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</si>
  <si>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</si>
  <si>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</si>
  <si>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</si>
  <si>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</si>
  <si>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</si>
  <si>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</si>
  <si>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</si>
  <si>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</si>
  <si>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</si>
  <si>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</si>
  <si>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</si>
  <si>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</si>
  <si>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</si>
  <si>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</si>
  <si>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</si>
  <si>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</si>
  <si>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</si>
  <si>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</si>
  <si>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</si>
  <si>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</si>
  <si>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</si>
  <si>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</si>
  <si>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</si>
  <si>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</si>
  <si>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</si>
  <si>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</si>
  <si>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</si>
  <si>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</si>
  <si>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</si>
  <si>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</si>
  <si>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</si>
  <si>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</si>
  <si>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</si>
  <si>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</si>
  <si>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</si>
  <si>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</si>
  <si>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</si>
  <si>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</si>
  <si>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</si>
  <si>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</si>
  <si>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</si>
  <si>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</si>
  <si>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</si>
  <si>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</si>
  <si>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</si>
  <si>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</si>
  <si>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</si>
  <si>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</si>
  <si>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</si>
  <si>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</si>
  <si>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</si>
  <si>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</si>
  <si>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</si>
  <si>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</si>
  <si>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</si>
  <si>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</si>
  <si>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</si>
  <si>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</si>
  <si>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</si>
  <si>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</si>
  <si>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</si>
  <si>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</si>
  <si>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</si>
  <si>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</si>
  <si>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</si>
  <si>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</si>
  <si>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</si>
  <si>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</si>
  <si>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</si>
  <si>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</si>
  <si>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</si>
  <si>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</si>
  <si>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</si>
  <si>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</si>
  <si>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</si>
  <si>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</si>
  <si>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</si>
  <si>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</si>
  <si>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</si>
  <si>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</si>
  <si>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</si>
  <si>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</si>
  <si>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</si>
  <si>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</si>
  <si>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</si>
  <si>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</si>
  <si>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</si>
  <si>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</si>
  <si>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</si>
  <si>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</si>
  <si>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</si>
  <si>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</si>
  <si>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</si>
  <si>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</si>
  <si>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</si>
  <si>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</si>
  <si>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</si>
  <si>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</si>
  <si>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</si>
  <si>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</si>
  <si>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</si>
  <si>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</si>
  <si>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</si>
  <si>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</si>
  <si>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</si>
  <si>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</si>
  <si>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</si>
  <si>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</si>
  <si>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</si>
  <si>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</si>
  <si>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</si>
  <si>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</si>
  <si>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</si>
  <si>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</si>
  <si>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</si>
  <si>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</si>
  <si>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</si>
  <si>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</si>
  <si>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</si>
  <si>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</si>
  <si>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</si>
  <si>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</si>
  <si>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</si>
  <si>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</si>
  <si>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</si>
  <si>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</si>
  <si>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</si>
  <si>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</si>
  <si>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</si>
  <si>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</si>
  <si>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</si>
  <si>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</si>
  <si>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</si>
  <si>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</si>
  <si>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</si>
  <si>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</si>
  <si>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</si>
  <si>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</si>
  <si>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</si>
  <si>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</si>
  <si>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</si>
  <si>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</si>
  <si>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</si>
  <si>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</si>
  <si>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</si>
  <si>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</si>
  <si>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</si>
  <si>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</si>
  <si>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</si>
  <si>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</si>
  <si>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</si>
  <si>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</si>
  <si>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</si>
  <si>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</si>
  <si>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</si>
  <si>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</si>
  <si>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</si>
  <si>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</si>
  <si>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</si>
  <si>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</si>
  <si>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</si>
  <si>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</si>
  <si>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</si>
  <si>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</si>
  <si>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</si>
  <si>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</si>
  <si>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</si>
  <si>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</si>
  <si>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</si>
  <si>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</si>
  <si>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</si>
  <si>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</si>
  <si>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</si>
  <si>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</si>
  <si>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</si>
  <si>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</si>
  <si>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</si>
  <si>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</si>
  <si>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</si>
  <si>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</si>
  <si>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</si>
  <si>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</si>
  <si>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</si>
  <si>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</si>
  <si>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</si>
  <si>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</si>
  <si>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</si>
  <si>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</si>
  <si>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</si>
  <si>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</si>
  <si>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</si>
  <si>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</si>
  <si>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</si>
  <si>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</si>
  <si>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</si>
  <si>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</si>
  <si>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</si>
  <si>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</si>
  <si>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</si>
  <si>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</si>
  <si>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</si>
  <si>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</si>
  <si>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</si>
  <si>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</si>
  <si>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</si>
  <si>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</si>
  <si>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</si>
  <si>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</si>
  <si>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</si>
  <si>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</si>
  <si>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</si>
  <si>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</si>
  <si>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</si>
  <si>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</si>
  <si>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</si>
  <si>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</si>
  <si>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</si>
  <si>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</si>
  <si>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</si>
  <si>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</si>
  <si>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</si>
  <si>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</si>
  <si>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</si>
  <si>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</si>
  <si>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</si>
  <si>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</si>
  <si>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</si>
  <si>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</si>
  <si>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</si>
  <si>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</si>
  <si>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</si>
  <si>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</si>
  <si>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</si>
  <si>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</si>
  <si>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</si>
  <si>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</si>
  <si>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</si>
  <si>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</si>
  <si>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</si>
  <si>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</si>
  <si>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</si>
  <si>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</si>
  <si>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</si>
  <si>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</si>
  <si>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</si>
  <si>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</si>
  <si>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</si>
  <si>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</si>
  <si>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</si>
  <si>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</si>
  <si>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</si>
  <si>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</si>
  <si>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</si>
  <si>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</si>
  <si>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</si>
  <si>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</si>
  <si>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</si>
  <si>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</si>
  <si>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</si>
  <si>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</si>
  <si>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</si>
  <si>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</si>
  <si>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</si>
  <si>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</si>
  <si>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</si>
  <si>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</si>
  <si>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</si>
  <si>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</si>
  <si>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</si>
  <si>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</si>
  <si>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</si>
  <si>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</si>
  <si>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</si>
  <si>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</si>
  <si>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</si>
  <si>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</si>
  <si>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</si>
  <si>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</si>
  <si>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</si>
  <si>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</si>
  <si>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</si>
  <si>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</si>
  <si>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</si>
  <si>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</si>
  <si>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</si>
  <si>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</si>
  <si>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</si>
  <si>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</si>
  <si>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</si>
  <si>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</si>
  <si>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</si>
  <si>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</si>
  <si>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</si>
  <si>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</si>
  <si>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</si>
  <si>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</si>
  <si>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</si>
  <si>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</si>
  <si>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</si>
  <si>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</si>
  <si>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</si>
  <si>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</si>
  <si>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</si>
  <si>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</si>
  <si>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</si>
  <si>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</si>
  <si>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</si>
  <si>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</si>
  <si>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</si>
  <si>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</si>
  <si>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</si>
  <si>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</si>
  <si>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</si>
  <si>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</si>
  <si>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</si>
  <si>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</si>
  <si>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</si>
  <si>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</si>
  <si>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</si>
  <si>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</si>
  <si>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</si>
  <si>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</si>
  <si>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</si>
  <si>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</si>
  <si>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</si>
  <si>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</si>
  <si>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</si>
  <si>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</si>
  <si>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</si>
  <si>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</si>
  <si>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</si>
  <si>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</si>
  <si>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</si>
  <si>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</si>
  <si>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</si>
  <si>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</si>
  <si>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</si>
  <si>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</si>
  <si>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</si>
  <si>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</si>
  <si>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</si>
  <si>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</si>
  <si>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</si>
  <si>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</si>
  <si>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</si>
  <si>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</si>
  <si>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</si>
  <si>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</si>
  <si>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</si>
  <si>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</si>
  <si>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</si>
  <si>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</si>
  <si>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</si>
  <si>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</si>
  <si>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</si>
  <si>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</si>
  <si>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</si>
  <si>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</si>
  <si>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</si>
  <si>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</si>
  <si>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</si>
  <si>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</si>
  <si>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</si>
  <si>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</si>
  <si>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</si>
  <si>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</si>
  <si>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</si>
  <si>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</si>
  <si>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</si>
  <si>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</si>
  <si>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</si>
  <si>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</si>
  <si>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</si>
  <si>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</si>
  <si>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</si>
  <si>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</si>
  <si>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</si>
  <si>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</si>
  <si>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</si>
  <si>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</si>
  <si>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</si>
  <si>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</si>
  <si>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</si>
  <si>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</si>
  <si>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</si>
  <si>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</si>
  <si>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</si>
  <si>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</si>
  <si>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</si>
  <si>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</si>
  <si>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</si>
  <si>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</si>
  <si>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</si>
  <si>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</si>
  <si>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</si>
  <si>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</si>
  <si>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</si>
  <si>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</si>
  <si>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</si>
  <si>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</si>
  <si>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</si>
  <si>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</si>
  <si>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</si>
  <si>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</si>
  <si>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</si>
  <si>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</si>
  <si>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</si>
  <si>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</si>
  <si>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</si>
  <si>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</si>
  <si>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</si>
  <si>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</si>
  <si>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</si>
  <si>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</si>
  <si>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</si>
  <si>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</si>
  <si>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</si>
  <si>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</si>
  <si>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</si>
  <si>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</si>
  <si>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</si>
  <si>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</si>
  <si>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</si>
  <si>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</si>
  <si>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</si>
  <si>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</si>
  <si>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</si>
  <si>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</si>
  <si>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</si>
  <si>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</si>
  <si>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</si>
  <si>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</si>
  <si>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</si>
  <si>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</si>
  <si>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</si>
  <si>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</si>
  <si>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</si>
  <si>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</si>
  <si>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</si>
  <si>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</si>
  <si>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</si>
  <si>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</si>
  <si>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</si>
  <si>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</si>
  <si>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</si>
  <si>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</si>
  <si>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</si>
  <si>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</si>
  <si>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</si>
  <si>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</si>
  <si>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</si>
  <si>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</si>
  <si>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</si>
  <si>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</si>
  <si>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</si>
  <si>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</si>
  <si>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</si>
  <si>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</si>
  <si>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</si>
  <si>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</si>
  <si>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</si>
  <si>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</si>
  <si>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</si>
  <si>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</si>
  <si>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</si>
  <si>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</si>
  <si>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</si>
  <si>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</si>
  <si>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</si>
  <si>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</si>
  <si>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</si>
  <si>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</si>
  <si>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</si>
  <si>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</si>
  <si>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</si>
  <si>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</si>
  <si>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</si>
  <si>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</si>
  <si>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</si>
  <si>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</si>
  <si>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</si>
  <si>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</si>
  <si>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</si>
  <si>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</si>
  <si>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</si>
  <si>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</si>
  <si>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</si>
  <si>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</si>
  <si>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</si>
  <si>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</si>
  <si>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</si>
  <si>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</si>
  <si>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</si>
  <si>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</si>
  <si>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</si>
  <si>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</si>
  <si>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</si>
  <si>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</si>
  <si>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</si>
  <si>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</si>
  <si>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</si>
  <si>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</si>
  <si>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</si>
  <si>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</si>
  <si>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</si>
  <si>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</si>
  <si>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</si>
  <si>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</si>
  <si>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</si>
  <si>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</si>
  <si>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</si>
  <si>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</si>
  <si>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</si>
  <si>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</si>
  <si>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</si>
  <si>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</si>
  <si>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</si>
  <si>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</si>
  <si>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</si>
  <si>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</si>
  <si>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</si>
  <si>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</si>
  <si>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</si>
  <si>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</si>
  <si>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</si>
  <si>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</si>
  <si>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</si>
  <si>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</si>
  <si>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</si>
  <si>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</si>
  <si>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</si>
  <si>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</si>
  <si>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</si>
  <si>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</si>
  <si>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</si>
  <si>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</si>
  <si>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</si>
  <si>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</si>
  <si>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</si>
  <si>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</si>
  <si>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</si>
  <si>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</si>
  <si>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</si>
  <si>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</si>
  <si>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</si>
  <si>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</si>
  <si>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</si>
  <si>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</si>
  <si>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</si>
  <si>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</si>
  <si>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</si>
  <si>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</si>
  <si>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</si>
  <si>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</si>
  <si>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</si>
  <si>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</si>
  <si>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</si>
  <si>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</si>
  <si>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</si>
  <si>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</si>
  <si>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</si>
  <si>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</si>
  <si>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</si>
  <si>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</si>
  <si>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</si>
  <si>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</si>
  <si>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</si>
  <si>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</si>
  <si>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</si>
  <si>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</si>
  <si>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</si>
  <si>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</si>
  <si>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</si>
  <si>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</si>
  <si>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</si>
  <si>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</si>
  <si>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</si>
  <si>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</si>
  <si>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</si>
  <si>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</si>
  <si>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</si>
  <si>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</si>
  <si>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</si>
  <si>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</si>
  <si>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</si>
  <si>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</si>
  <si>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</si>
  <si>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</si>
  <si>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</si>
  <si>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</si>
  <si>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</si>
  <si>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</si>
  <si>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</si>
  <si>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</si>
  <si>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</si>
  <si>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</si>
  <si>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</si>
  <si>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</si>
  <si>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</si>
  <si>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</si>
  <si>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</si>
  <si>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</si>
  <si>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</si>
  <si>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</si>
  <si>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</si>
  <si>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</si>
  <si>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</si>
  <si>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</si>
  <si>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</si>
  <si>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</si>
  <si>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</si>
  <si>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</si>
  <si>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</si>
  <si>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</si>
  <si>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</si>
  <si>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</si>
  <si>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</si>
  <si>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</si>
  <si>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</si>
  <si>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</si>
  <si>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</si>
  <si>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</si>
  <si>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</si>
  <si>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</si>
  <si>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</si>
  <si>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</si>
  <si>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</si>
  <si>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</si>
  <si>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</si>
  <si>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</si>
  <si>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</si>
  <si>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</si>
  <si>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</si>
  <si>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</si>
  <si>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</si>
  <si>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</si>
  <si>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</si>
  <si>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</si>
  <si>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</si>
  <si>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</si>
  <si>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</si>
  <si>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</si>
  <si>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</si>
  <si>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</si>
  <si>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</si>
  <si>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</si>
  <si>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</si>
  <si>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</si>
  <si>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</si>
  <si>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</si>
  <si>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</si>
  <si>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</si>
  <si>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</si>
  <si>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</si>
  <si>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</si>
  <si>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</si>
  <si>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</si>
  <si>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</si>
  <si>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</si>
  <si>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</si>
  <si>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</si>
  <si>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</si>
  <si>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</si>
  <si>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</si>
  <si>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</si>
  <si>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</si>
  <si>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</si>
  <si>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</si>
  <si>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</si>
  <si>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</si>
  <si>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</si>
  <si>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</si>
  <si>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</si>
  <si>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</si>
  <si>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</si>
  <si>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</si>
  <si>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</si>
  <si>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</si>
  <si>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</si>
  <si>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</si>
  <si>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</si>
  <si>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</si>
  <si>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</si>
  <si>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</si>
  <si>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</si>
  <si>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</si>
  <si>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</si>
  <si>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</si>
  <si>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</si>
  <si>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</si>
  <si>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</si>
  <si>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</si>
  <si>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</si>
  <si>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</si>
  <si>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</si>
  <si>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</si>
  <si>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</si>
  <si>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</si>
  <si>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</si>
  <si>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</si>
  <si>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</si>
  <si>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</si>
  <si>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</si>
  <si>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</si>
  <si>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</si>
  <si>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</si>
  <si>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</si>
  <si>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</si>
  <si>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</si>
  <si>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</si>
  <si>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</si>
  <si>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</si>
  <si>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</si>
  <si>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</si>
  <si>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</si>
  <si>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</si>
  <si>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</si>
  <si>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</si>
  <si>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</si>
  <si>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</si>
  <si>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</si>
  <si>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</si>
  <si>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</si>
  <si>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</si>
  <si>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</si>
  <si>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</si>
  <si>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</si>
  <si>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</si>
  <si>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</si>
  <si>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</si>
  <si>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</si>
  <si>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</si>
  <si>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</si>
  <si>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</si>
  <si>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</si>
  <si>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</si>
  <si>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</si>
  <si>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</si>
  <si>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</si>
  <si>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</si>
  <si>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</si>
  <si>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</si>
  <si>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</si>
  <si>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</si>
  <si>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</si>
  <si>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</si>
  <si>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</si>
  <si>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</si>
  <si>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</si>
  <si>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</si>
  <si>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</si>
  <si>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</si>
  <si>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</si>
  <si>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</si>
  <si>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</si>
  <si>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</si>
  <si>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</si>
  <si>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</si>
  <si>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</si>
  <si>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</si>
  <si>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</si>
  <si>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</si>
  <si>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</si>
  <si>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</si>
  <si>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</si>
  <si>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</si>
  <si>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</si>
  <si>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</si>
  <si>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</si>
  <si>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</si>
  <si>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</si>
  <si>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</si>
  <si>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</si>
  <si>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</si>
  <si>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</si>
  <si>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</si>
  <si>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</si>
  <si>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</si>
  <si>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</si>
  <si>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</si>
  <si>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</si>
  <si>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</si>
  <si>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</si>
  <si>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</si>
  <si>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</si>
  <si>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</si>
  <si>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</si>
  <si>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</si>
  <si>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</si>
  <si>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</si>
  <si>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</si>
  <si>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</si>
  <si>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</si>
  <si>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</si>
  <si>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</si>
  <si>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</si>
  <si>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</si>
  <si>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</si>
  <si>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</si>
  <si>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</si>
  <si>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</si>
  <si>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</si>
  <si>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</si>
  <si>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</si>
  <si>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</si>
  <si>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</si>
  <si>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</si>
  <si>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</si>
  <si>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</si>
  <si>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</si>
  <si>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</si>
  <si>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</si>
  <si>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</si>
  <si>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</si>
  <si>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</si>
  <si>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</si>
  <si>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</si>
  <si>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</si>
  <si>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</si>
  <si>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</si>
  <si>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</si>
  <si>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</si>
  <si>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</si>
  <si>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</si>
  <si>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</si>
  <si>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</si>
  <si>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</si>
  <si>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</si>
  <si>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</si>
  <si>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</si>
  <si>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</si>
  <si>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</si>
  <si>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</si>
  <si>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</si>
  <si>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</si>
  <si>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</si>
  <si>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</si>
  <si>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</si>
  <si>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</si>
  <si>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</si>
  <si>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</si>
  <si>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</si>
  <si>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</si>
  <si>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</si>
  <si>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</si>
  <si>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</si>
  <si>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</si>
  <si>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</si>
  <si>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</si>
  <si>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</si>
  <si>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</si>
  <si>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</si>
  <si>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</si>
  <si>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</si>
  <si>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</si>
  <si>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</si>
  <si>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</si>
  <si>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</si>
  <si>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</si>
  <si>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</si>
  <si>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</si>
  <si>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</si>
  <si>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</si>
  <si>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</si>
  <si>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</si>
  <si>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</si>
  <si>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</si>
  <si>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</si>
  <si>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</si>
  <si>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</si>
  <si>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</si>
  <si>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</si>
  <si>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</si>
  <si>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</si>
  <si>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</si>
  <si>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</si>
  <si>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</si>
  <si>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</si>
  <si>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</si>
  <si>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</si>
  <si>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</si>
  <si>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</si>
  <si>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</si>
  <si>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</si>
  <si>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</si>
  <si>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</si>
  <si>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</si>
  <si>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</si>
  <si>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</si>
  <si>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</si>
  <si>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</si>
  <si>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</si>
  <si>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</si>
  <si>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</si>
  <si>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</si>
  <si>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</si>
  <si>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</si>
  <si>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</si>
  <si>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</si>
  <si>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</si>
  <si>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</si>
  <si>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</si>
  <si>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</si>
  <si>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</si>
  <si>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</si>
  <si>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</si>
  <si>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</si>
  <si>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</si>
  <si>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</si>
  <si>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</si>
  <si>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</si>
  <si>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</si>
  <si>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</si>
  <si>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</si>
  <si>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</si>
  <si>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</si>
  <si>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</si>
  <si>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</si>
  <si>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</si>
  <si>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</si>
  <si>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</si>
  <si>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</si>
  <si>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</si>
  <si>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</si>
  <si>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</si>
  <si>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</si>
  <si>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</si>
  <si>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</si>
  <si>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</si>
  <si>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</si>
  <si>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</si>
  <si>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</si>
  <si>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</si>
  <si>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</si>
  <si>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</si>
  <si>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</si>
  <si>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</si>
  <si>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</si>
  <si>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</si>
  <si>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</si>
  <si>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</si>
  <si>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</si>
  <si>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</si>
  <si>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</si>
  <si>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</si>
  <si>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</si>
  <si>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</si>
  <si>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</si>
  <si>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</si>
  <si>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</si>
  <si>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</si>
  <si>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</si>
  <si>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</si>
  <si>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</si>
  <si>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</si>
  <si>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</si>
  <si>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</si>
  <si>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</si>
  <si>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</si>
  <si>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</si>
  <si>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</si>
  <si>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</si>
  <si>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</si>
  <si>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</si>
  <si>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</si>
  <si>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</si>
  <si>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</si>
  <si>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</si>
  <si>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</si>
  <si>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</si>
  <si>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</si>
  <si>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</si>
  <si>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</si>
  <si>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</si>
  <si>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</si>
  <si>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</si>
  <si>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</si>
  <si>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</si>
  <si>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</si>
  <si>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</si>
  <si>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</si>
  <si>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</si>
  <si>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</si>
  <si>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</si>
  <si>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</si>
  <si>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</si>
  <si>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</si>
  <si>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</si>
  <si>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</si>
  <si>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</si>
  <si>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</si>
  <si>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</si>
  <si>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</si>
  <si>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</si>
  <si>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</si>
  <si>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</si>
  <si>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</si>
  <si>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</si>
  <si>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</si>
  <si>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</si>
  <si>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</si>
  <si>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</si>
  <si>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</si>
  <si>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</si>
  <si>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</si>
  <si>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</si>
  <si>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</si>
  <si>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</si>
  <si>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</si>
  <si>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</si>
  <si>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</si>
  <si>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</si>
  <si>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</si>
  <si>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</si>
  <si>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</si>
  <si>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</si>
  <si>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</si>
  <si>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</si>
  <si>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</si>
  <si>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</si>
  <si>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</si>
  <si>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</si>
  <si>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</si>
  <si>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</si>
  <si>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</si>
  <si>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</si>
  <si>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</si>
  <si>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</si>
  <si>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</si>
  <si>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</si>
  <si>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</si>
  <si>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</si>
  <si>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</si>
  <si>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</si>
  <si>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</si>
  <si>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</si>
  <si>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</si>
  <si>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</si>
  <si>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</si>
  <si>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</si>
  <si>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</si>
  <si>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</si>
  <si>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</si>
  <si>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</si>
  <si>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</si>
  <si>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</si>
  <si>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</si>
  <si>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</si>
  <si>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</si>
  <si>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</si>
  <si>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</si>
  <si>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</si>
  <si>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</si>
  <si>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</si>
  <si>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</si>
  <si>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</si>
  <si>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</si>
  <si>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</si>
  <si>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</si>
  <si>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</si>
  <si>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</si>
  <si>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</si>
  <si>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</si>
  <si>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</si>
  <si>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</si>
  <si>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</si>
  <si>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</si>
  <si>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</si>
  <si>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</si>
  <si>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</si>
  <si>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</si>
  <si>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</si>
  <si>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</si>
  <si>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</si>
  <si>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</si>
  <si>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</si>
  <si>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</si>
  <si>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</si>
  <si>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</si>
  <si>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</si>
  <si>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</si>
  <si>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</si>
  <si>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</si>
  <si>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</si>
  <si>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</si>
  <si>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</si>
  <si>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</si>
  <si>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</si>
  <si>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</si>
  <si>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</si>
  <si>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</si>
  <si>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</si>
  <si>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</si>
  <si>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</si>
  <si>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</si>
  <si>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</si>
  <si>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</si>
  <si>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</si>
  <si>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</si>
  <si>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</si>
  <si>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</si>
  <si>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</si>
  <si>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</si>
  <si>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</si>
  <si>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</si>
  <si>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</si>
  <si>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</si>
  <si>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</si>
  <si>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</si>
  <si>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</si>
  <si>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</si>
  <si>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</si>
  <si>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</si>
  <si>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</si>
  <si>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</si>
  <si>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</si>
  <si>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</si>
  <si>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</si>
  <si>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</si>
  <si>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</si>
  <si>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</si>
  <si>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</si>
  <si>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</si>
  <si>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</si>
  <si>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</si>
  <si>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</si>
  <si>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</si>
  <si>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</si>
  <si>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</si>
  <si>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</si>
  <si>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</si>
  <si>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</si>
  <si>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</si>
  <si>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</si>
  <si>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</si>
  <si>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</si>
  <si>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</si>
  <si>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</si>
  <si>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</si>
  <si>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</si>
  <si>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</si>
  <si>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</si>
  <si>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</si>
  <si>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</si>
  <si>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</si>
  <si>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</si>
  <si>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</si>
  <si>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</si>
  <si>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</si>
  <si>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</si>
  <si>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</si>
  <si>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</si>
  <si>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</si>
  <si>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</si>
  <si>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</si>
  <si>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</si>
  <si>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</si>
  <si>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</si>
  <si>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</si>
  <si>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</si>
  <si>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</si>
  <si>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</si>
  <si>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</si>
  <si>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</si>
  <si>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</si>
  <si>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</si>
  <si>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</si>
  <si>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</si>
  <si>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</si>
  <si>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</si>
  <si>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</si>
  <si>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</si>
  <si>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</si>
  <si>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</si>
  <si>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</si>
  <si>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</si>
  <si>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</si>
  <si>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</si>
  <si>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</si>
  <si>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</si>
  <si>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</si>
  <si>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</si>
  <si>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</si>
  <si>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</si>
  <si>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</si>
  <si>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</si>
  <si>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</si>
  <si>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</si>
  <si>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</si>
  <si>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</si>
  <si>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</si>
  <si>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</si>
  <si>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</si>
  <si>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</si>
  <si>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</si>
  <si>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</si>
  <si>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</si>
  <si>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</si>
  <si>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</si>
  <si>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</si>
  <si>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</si>
  <si>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</si>
  <si>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</si>
  <si>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</si>
  <si>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</si>
  <si>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</si>
  <si>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</si>
  <si>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</si>
  <si>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</si>
  <si>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</si>
  <si>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</si>
  <si>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</si>
  <si>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</si>
  <si>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</si>
  <si>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</si>
  <si>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</si>
  <si>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</si>
  <si>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</si>
  <si>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</si>
  <si>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</si>
  <si>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</si>
  <si>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</si>
  <si>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</si>
  <si>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</si>
  <si>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</si>
  <si>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</si>
  <si>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</si>
  <si>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</si>
  <si>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</si>
  <si>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</si>
  <si>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</si>
  <si>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</si>
  <si>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</si>
  <si>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</si>
  <si>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</si>
  <si>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</si>
  <si>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</si>
  <si>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</si>
  <si>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</si>
  <si>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</si>
  <si>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</si>
  <si>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</si>
  <si>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</si>
  <si>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</si>
  <si>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</si>
  <si>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</si>
  <si>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</si>
  <si>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</si>
  <si>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</si>
  <si>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</si>
  <si>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</si>
  <si>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</si>
  <si>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</si>
  <si>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</si>
  <si>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</si>
  <si>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</si>
  <si>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</si>
  <si>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</si>
  <si>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</si>
  <si>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</si>
  <si>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</si>
  <si>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</si>
  <si>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</si>
  <si>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</si>
  <si>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</si>
  <si>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</si>
  <si>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</si>
  <si>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</si>
  <si>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</si>
  <si>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</si>
  <si>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</si>
  <si>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</si>
  <si>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</si>
  <si>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</si>
  <si>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</si>
  <si>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</si>
  <si>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</si>
  <si>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</si>
  <si>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</si>
  <si>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</si>
  <si>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</si>
  <si>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</si>
  <si>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</si>
  <si>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</si>
  <si>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</si>
  <si>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</si>
  <si>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</si>
  <si>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</si>
  <si>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</si>
  <si>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</si>
  <si>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</si>
  <si>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</si>
  <si>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</si>
  <si>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</si>
  <si>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</si>
  <si>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</si>
  <si>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</si>
  <si>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</si>
  <si>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</si>
  <si>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</si>
  <si>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</si>
  <si>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</si>
  <si>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</si>
  <si>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</si>
  <si>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</si>
  <si>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</si>
  <si>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</si>
  <si>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</si>
  <si>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</si>
  <si>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</si>
  <si>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</si>
  <si>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</si>
  <si>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</si>
  <si>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</si>
  <si>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</si>
  <si>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</si>
  <si>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</si>
  <si>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</si>
  <si>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</si>
  <si>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</si>
  <si>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</si>
  <si>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</si>
  <si>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</si>
  <si>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</si>
  <si>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</si>
  <si>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</si>
  <si>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</si>
  <si>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</si>
  <si>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</si>
  <si>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</si>
  <si>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</si>
  <si>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</si>
  <si>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</si>
  <si>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</si>
  <si>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</si>
  <si>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</si>
  <si>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</si>
  <si>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</si>
  <si>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</si>
  <si>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</si>
  <si>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</si>
  <si>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</si>
  <si>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</si>
  <si>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</si>
  <si>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</si>
  <si>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</si>
  <si>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</si>
  <si>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</si>
  <si>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</si>
  <si>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</si>
  <si>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</si>
  <si>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</si>
  <si>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</si>
  <si>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</si>
  <si>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</si>
  <si>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</si>
  <si>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</si>
  <si>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</si>
  <si>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</si>
  <si>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</si>
  <si>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</si>
  <si>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</si>
  <si>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</si>
  <si>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</si>
  <si>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</si>
  <si>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</si>
  <si>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</si>
  <si>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</si>
  <si>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</si>
  <si>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</si>
  <si>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</si>
  <si>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</si>
  <si>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</si>
  <si>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</si>
  <si>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</si>
  <si>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</si>
  <si>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</si>
  <si>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</si>
  <si>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</si>
  <si>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</si>
  <si>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</si>
  <si>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</si>
  <si>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</si>
  <si>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</si>
  <si>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</si>
  <si>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</si>
  <si>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</si>
  <si>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</si>
  <si>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</si>
  <si>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</si>
  <si>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</si>
  <si>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</si>
  <si>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</si>
  <si>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</si>
  <si>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</si>
  <si>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</si>
  <si>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</si>
  <si>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</si>
  <si>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</si>
  <si>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</si>
  <si>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</si>
  <si>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</si>
  <si>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</si>
  <si>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</si>
  <si>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</si>
  <si>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</si>
  <si>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</si>
  <si>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</si>
  <si>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</si>
  <si>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</si>
  <si>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</si>
  <si>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</si>
  <si>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</si>
  <si>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</si>
  <si>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</si>
  <si>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</si>
  <si>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</si>
  <si>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</si>
  <si>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</si>
  <si>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</si>
  <si>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</si>
  <si>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</si>
  <si>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</si>
  <si>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</si>
  <si>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</si>
  <si>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</si>
  <si>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</si>
  <si>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</si>
  <si>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</si>
  <si>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</si>
  <si>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</si>
  <si>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</si>
  <si>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</si>
  <si>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</si>
  <si>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</si>
  <si>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</si>
  <si>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</si>
  <si>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</si>
  <si>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</si>
  <si>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</si>
  <si>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</si>
  <si>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</si>
  <si>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</si>
  <si>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</si>
  <si>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</si>
  <si>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</si>
  <si>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</si>
  <si>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</si>
  <si>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</si>
  <si>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</si>
  <si>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</si>
  <si>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</si>
  <si>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</si>
  <si>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</si>
  <si>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</si>
  <si>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</si>
  <si>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</si>
  <si>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</si>
  <si>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</si>
  <si>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</si>
  <si>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</si>
  <si>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</si>
  <si>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</si>
  <si>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</si>
  <si>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</si>
  <si>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</si>
  <si>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</si>
  <si>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</si>
  <si>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</si>
  <si>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</si>
  <si>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</si>
  <si>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</si>
  <si>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</si>
  <si>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</si>
  <si>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</si>
  <si>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</si>
  <si>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</si>
  <si>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</si>
  <si>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</si>
  <si>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</si>
  <si>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</si>
  <si>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</si>
  <si>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</si>
  <si>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</si>
  <si>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</si>
  <si>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</si>
  <si>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</si>
  <si>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</si>
  <si>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</si>
  <si>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</si>
  <si>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</si>
  <si>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</si>
  <si>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</si>
  <si>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</si>
  <si>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</si>
  <si>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</si>
  <si>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</si>
  <si>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</si>
  <si>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</si>
  <si>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</si>
  <si>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</si>
  <si>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</si>
  <si>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</si>
  <si>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</si>
  <si>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</si>
  <si>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</si>
  <si>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</si>
  <si>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</si>
  <si>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</si>
  <si>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</si>
  <si>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</si>
  <si>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</si>
  <si>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</si>
  <si>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</si>
  <si>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</si>
  <si>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</si>
  <si>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</si>
  <si>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</si>
  <si>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</si>
  <si>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</si>
  <si>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</si>
  <si>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</si>
  <si>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</si>
  <si>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</si>
  <si>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</si>
  <si>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</si>
  <si>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</si>
  <si>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</si>
  <si>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</si>
  <si>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</si>
  <si>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</si>
  <si>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</si>
  <si>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</si>
  <si>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</si>
  <si>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</si>
  <si>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</si>
  <si>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</si>
  <si>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</si>
  <si>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</si>
  <si>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</si>
  <si>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</si>
  <si>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</si>
  <si>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</si>
  <si>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</si>
  <si>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</si>
  <si>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</si>
  <si>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</si>
  <si>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</si>
  <si>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</si>
  <si>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</si>
  <si>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</si>
  <si>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</si>
  <si>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</si>
  <si>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</si>
  <si>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</si>
  <si>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</si>
  <si>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</si>
  <si>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</si>
  <si>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</si>
  <si>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</si>
  <si>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</si>
  <si>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</si>
  <si>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</si>
  <si>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</si>
  <si>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</si>
  <si>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</si>
  <si>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</si>
  <si>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</si>
  <si>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</si>
  <si>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</si>
  <si>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</si>
  <si>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</si>
  <si>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</si>
  <si>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</si>
  <si>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</si>
  <si>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</si>
  <si>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</si>
  <si>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</si>
  <si>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</si>
  <si>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</si>
  <si>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</si>
  <si>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</si>
  <si>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</si>
  <si>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</si>
  <si>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</si>
  <si>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</si>
  <si>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</si>
  <si>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</si>
  <si>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</si>
  <si>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</si>
  <si>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</si>
  <si>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</si>
  <si>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</si>
  <si>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</si>
  <si>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</si>
  <si>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</si>
  <si>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</si>
  <si>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</si>
  <si>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</si>
  <si>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</si>
  <si>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</si>
  <si>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</si>
  <si>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</si>
  <si>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</si>
  <si>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</si>
  <si>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</si>
  <si>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</si>
  <si>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</si>
  <si>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</si>
  <si>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</si>
  <si>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</si>
  <si>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</si>
  <si>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</si>
  <si>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</si>
  <si>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</si>
  <si>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</si>
  <si>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</si>
  <si>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</si>
  <si>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</si>
  <si>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</si>
  <si>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</si>
  <si>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</si>
  <si>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</si>
  <si>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</si>
  <si>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</si>
  <si>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</si>
  <si>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</si>
  <si>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</si>
  <si>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</si>
  <si>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</si>
  <si>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</si>
  <si>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</si>
  <si>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</si>
  <si>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</si>
  <si>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</si>
  <si>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</si>
  <si>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</si>
  <si>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</si>
  <si>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</si>
  <si>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</si>
  <si>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</si>
  <si>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</si>
  <si>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</si>
  <si>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</si>
  <si>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</si>
  <si>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</si>
  <si>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</si>
  <si>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</si>
  <si>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</si>
  <si>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</si>
  <si>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</si>
  <si>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</si>
  <si>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</si>
  <si>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</si>
  <si>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</si>
  <si>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</si>
  <si>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</si>
  <si>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</si>
  <si>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</si>
  <si>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</si>
  <si>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</si>
  <si>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</si>
  <si>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</si>
  <si>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</si>
  <si>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</si>
  <si>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</si>
  <si>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</si>
  <si>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</si>
  <si>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</si>
  <si>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</si>
  <si>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</si>
  <si>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</si>
  <si>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</si>
  <si>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</si>
  <si>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</si>
  <si>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</si>
  <si>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</si>
  <si>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</si>
  <si>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</si>
  <si>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</si>
  <si>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</si>
  <si>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</si>
  <si>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</si>
  <si>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</si>
  <si>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</si>
  <si>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</si>
  <si>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</si>
  <si>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</si>
  <si>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</si>
  <si>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</si>
  <si>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</si>
  <si>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</si>
  <si>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</si>
  <si>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</si>
  <si>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</si>
  <si>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</si>
  <si>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</si>
  <si>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</si>
  <si>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</si>
  <si>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</si>
  <si>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</si>
  <si>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</si>
  <si>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</si>
  <si>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</si>
  <si>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</si>
  <si>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</si>
  <si>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</si>
  <si>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</si>
  <si>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</si>
  <si>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</si>
  <si>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</si>
  <si>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</si>
  <si>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</si>
  <si>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</si>
  <si>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</si>
  <si>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</si>
  <si>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</si>
  <si>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</si>
  <si>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</si>
  <si>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</si>
  <si>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</si>
  <si>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</si>
  <si>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</si>
  <si>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</si>
  <si>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</si>
  <si>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</si>
  <si>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</si>
  <si>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</si>
  <si>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</si>
  <si>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</si>
  <si>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</si>
  <si>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</si>
  <si>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</si>
  <si>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</si>
  <si>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</si>
  <si>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</si>
  <si>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</si>
  <si>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</si>
  <si>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</si>
  <si>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</si>
  <si>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</si>
  <si>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</si>
  <si>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</si>
  <si>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</si>
  <si>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</si>
  <si>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</si>
  <si>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</si>
  <si>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</si>
  <si>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</si>
  <si>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</si>
  <si>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</si>
  <si>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</si>
  <si>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</si>
  <si>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</si>
  <si>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</si>
  <si>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</si>
  <si>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</si>
  <si>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</si>
  <si>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</si>
  <si>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</si>
  <si>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</si>
  <si>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</si>
  <si>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</si>
  <si>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</si>
  <si>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</si>
  <si>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</si>
  <si>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</si>
  <si>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</si>
  <si>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</si>
  <si>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</si>
  <si>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</si>
  <si>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</si>
  <si>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</si>
  <si>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</si>
  <si>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</si>
  <si>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</si>
  <si>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</si>
  <si>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</si>
  <si>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</si>
  <si>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</si>
  <si>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</si>
  <si>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</si>
  <si>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</si>
  <si>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</si>
  <si>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</si>
  <si>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</si>
  <si>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</si>
  <si>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</si>
  <si>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</si>
  <si>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</si>
  <si>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</si>
  <si>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</si>
  <si>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</si>
  <si>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</si>
  <si>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</si>
  <si>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</si>
  <si>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</si>
  <si>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</si>
  <si>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</si>
  <si>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</si>
  <si>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</si>
  <si>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</si>
  <si>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</si>
  <si>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</si>
  <si>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</si>
  <si>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</si>
  <si>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</si>
  <si>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</si>
  <si>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</si>
  <si>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</si>
  <si>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</si>
  <si>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</si>
  <si>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</si>
  <si>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</si>
  <si>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</si>
  <si>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</si>
  <si>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</si>
  <si>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</si>
  <si>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</si>
  <si>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</si>
  <si>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</si>
  <si>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</si>
  <si>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</si>
  <si>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</si>
  <si>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</si>
  <si>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</si>
  <si>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</si>
  <si>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</si>
  <si>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</si>
  <si>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</si>
  <si>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</si>
  <si>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</si>
  <si>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</si>
  <si>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</si>
  <si>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</si>
  <si>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</si>
  <si>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</si>
  <si>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</si>
  <si>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</si>
  <si>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</si>
  <si>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</si>
  <si>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</si>
  <si>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</si>
  <si>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</si>
  <si>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</si>
  <si>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</si>
  <si>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</si>
  <si>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</si>
  <si>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</si>
  <si>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</si>
  <si>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</si>
  <si>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</si>
  <si>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</si>
  <si>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</si>
  <si>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</si>
  <si>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</si>
  <si>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</si>
  <si>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</si>
  <si>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</si>
  <si>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</si>
  <si>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</si>
  <si>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</si>
  <si>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</si>
  <si>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</si>
  <si>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</si>
  <si>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</si>
  <si>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</si>
  <si>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</si>
  <si>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</si>
  <si>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</si>
  <si>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</si>
  <si>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</si>
  <si>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</si>
  <si>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</si>
  <si>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</si>
  <si>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</si>
  <si>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</si>
  <si>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</si>
  <si>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</si>
  <si>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</si>
  <si>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</si>
  <si>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</si>
  <si>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</si>
  <si>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</si>
  <si>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</si>
  <si>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</si>
  <si>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</si>
  <si>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</si>
  <si>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</si>
  <si>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</si>
  <si>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</si>
  <si>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</si>
  <si>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</si>
  <si>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</si>
  <si>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</si>
  <si>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</si>
  <si>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</si>
  <si>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</si>
  <si>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</si>
  <si>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</si>
  <si>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</si>
  <si>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</si>
  <si>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</si>
  <si>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</si>
  <si>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</si>
  <si>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</si>
  <si>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</si>
  <si>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</si>
  <si>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</si>
  <si>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</si>
  <si>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</si>
  <si>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</si>
  <si>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</si>
  <si>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</si>
  <si>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</si>
  <si>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</si>
  <si>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</si>
  <si>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</si>
  <si>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</si>
  <si>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</si>
  <si>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</si>
  <si>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</si>
  <si>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</si>
  <si>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</si>
  <si>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</si>
  <si>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</si>
  <si>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</si>
  <si>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</si>
  <si>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</si>
  <si>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</si>
  <si>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</si>
  <si>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</si>
  <si>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</si>
  <si>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</si>
  <si>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</si>
  <si>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</si>
  <si>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</si>
  <si>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</si>
  <si>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</si>
  <si>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</si>
  <si>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</si>
  <si>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</si>
  <si>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</si>
  <si>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</si>
  <si>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</si>
  <si>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</si>
  <si>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</si>
  <si>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</si>
  <si>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</si>
  <si>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</si>
  <si>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</si>
  <si>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</si>
  <si>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</si>
  <si>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</si>
  <si>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</si>
  <si>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</si>
  <si>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</si>
  <si>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</si>
  <si>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</si>
  <si>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</si>
  <si>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</si>
  <si>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</si>
  <si>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</si>
  <si>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</si>
  <si>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</si>
  <si>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</si>
  <si>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</si>
  <si>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</si>
  <si>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</si>
  <si>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</si>
  <si>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</si>
  <si>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</si>
  <si>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</si>
  <si>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</si>
  <si>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</si>
  <si>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</si>
  <si>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</si>
  <si>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</si>
  <si>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</si>
  <si>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</si>
  <si>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</si>
  <si>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</si>
  <si>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</si>
  <si>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</si>
  <si>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</si>
  <si>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</si>
  <si>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</si>
  <si>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</si>
  <si>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</si>
  <si>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</si>
  <si>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</si>
  <si>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</si>
  <si>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</si>
  <si>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</si>
  <si>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</si>
  <si>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</si>
  <si>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</si>
  <si>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</si>
  <si>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</si>
  <si>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</si>
  <si>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</si>
  <si>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</si>
  <si>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</si>
  <si>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</si>
  <si>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</si>
  <si>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</si>
  <si>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</si>
  <si>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</si>
  <si>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</si>
  <si>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</si>
  <si>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</si>
  <si>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</si>
  <si>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</si>
  <si>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</si>
  <si>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</si>
  <si>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</si>
  <si>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</si>
  <si>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</si>
  <si>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</si>
  <si>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</si>
  <si>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</si>
  <si>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</si>
  <si>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</si>
  <si>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</si>
  <si>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</si>
  <si>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</si>
  <si>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</si>
  <si>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</si>
  <si>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</si>
  <si>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</si>
  <si>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</si>
  <si>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</si>
  <si>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</si>
  <si>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</si>
  <si>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</si>
  <si>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</si>
  <si>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</si>
  <si>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</si>
  <si>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</si>
  <si>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</si>
  <si>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</si>
  <si>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</si>
  <si>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</si>
  <si>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</si>
  <si>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</si>
  <si>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</si>
  <si>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</si>
  <si>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</si>
  <si>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</si>
  <si>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</si>
  <si>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</si>
  <si>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</si>
  <si>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</si>
  <si>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</si>
  <si>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</si>
  <si>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</si>
  <si>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</si>
  <si>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</si>
  <si>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</si>
  <si>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</si>
  <si>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</si>
  <si>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</si>
  <si>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</si>
  <si>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</si>
  <si>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</si>
  <si>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</si>
  <si>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</si>
  <si>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</si>
  <si>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</si>
  <si>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</si>
  <si>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</si>
  <si>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</si>
  <si>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</si>
  <si>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</si>
  <si>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</si>
  <si>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</si>
  <si>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</si>
  <si>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</si>
  <si>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</si>
  <si>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</si>
  <si>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</si>
  <si>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</si>
  <si>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</si>
  <si>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</si>
  <si>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</si>
  <si>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</si>
  <si>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</si>
  <si>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</si>
  <si>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</si>
  <si>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</si>
  <si>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</si>
  <si>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</si>
  <si>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</si>
  <si>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</si>
  <si>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</si>
  <si>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</si>
  <si>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</si>
  <si>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</si>
  <si>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</si>
  <si>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</si>
  <si>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</si>
  <si>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</si>
  <si>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</si>
  <si>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</si>
  <si>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</si>
  <si>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</si>
  <si>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</si>
  <si>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</si>
  <si>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</si>
  <si>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</si>
  <si>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</si>
  <si>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</si>
  <si>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</si>
  <si>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</si>
  <si>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</si>
  <si>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</si>
  <si>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</si>
  <si>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</si>
  <si>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</si>
  <si>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</si>
  <si>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</si>
  <si>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</si>
  <si>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</si>
  <si>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</si>
  <si>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</si>
  <si>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</si>
  <si>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</si>
  <si>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</si>
  <si>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</si>
  <si>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</si>
  <si>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</si>
  <si>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</si>
  <si>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</si>
  <si>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</si>
  <si>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</si>
  <si>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</si>
  <si>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</si>
  <si>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</si>
  <si>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</si>
  <si>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</si>
  <si>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</si>
  <si>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</si>
  <si>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</si>
  <si>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</si>
  <si>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</si>
  <si>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</si>
  <si>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</si>
  <si>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</si>
  <si>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</si>
  <si>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</si>
  <si>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</si>
  <si>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</si>
  <si>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</si>
  <si>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</si>
  <si>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</si>
  <si>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</si>
  <si>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</si>
  <si>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</si>
  <si>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</si>
  <si>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</si>
  <si>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</si>
  <si>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</si>
  <si>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</si>
  <si>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</si>
  <si>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</si>
  <si>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</si>
  <si>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</si>
  <si>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</si>
  <si>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</si>
  <si>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</si>
  <si>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</si>
  <si>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</si>
  <si>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</si>
  <si>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</si>
  <si>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</si>
  <si>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</si>
  <si>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</si>
  <si>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</si>
  <si>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</si>
  <si>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</si>
  <si>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</si>
  <si>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</si>
  <si>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</si>
  <si>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</si>
  <si>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</si>
  <si>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</si>
  <si>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</si>
  <si>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</si>
  <si>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</si>
  <si>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</si>
  <si>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</si>
  <si>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</si>
  <si>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</si>
  <si>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</si>
  <si>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</si>
  <si>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</si>
  <si>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</si>
  <si>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</si>
  <si>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</si>
  <si>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</si>
  <si>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</si>
  <si>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</si>
  <si>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</si>
  <si>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</si>
  <si>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</si>
  <si>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</si>
  <si>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</si>
  <si>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</si>
  <si>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</si>
  <si>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</si>
  <si>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</si>
  <si>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</si>
  <si>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</si>
  <si>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</si>
  <si>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</si>
  <si>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</si>
  <si>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</si>
  <si>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</si>
  <si>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</si>
  <si>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</si>
  <si>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</si>
  <si>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</si>
  <si>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</si>
  <si>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</si>
  <si>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</si>
  <si>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</si>
  <si>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</si>
  <si>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</si>
  <si>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</si>
  <si>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</si>
  <si>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</si>
  <si>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</si>
  <si>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</si>
  <si>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</si>
  <si>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</si>
  <si>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</si>
  <si>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</si>
  <si>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</si>
  <si>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</si>
  <si>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</si>
  <si>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</si>
  <si>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</si>
  <si>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</si>
  <si>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</si>
  <si>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</si>
  <si>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</si>
  <si>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</si>
  <si>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</si>
  <si>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</si>
  <si>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</si>
  <si>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</si>
  <si>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</si>
  <si>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</si>
  <si>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</si>
  <si>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</si>
  <si>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</si>
  <si>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</si>
  <si>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</si>
  <si>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</si>
  <si>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</si>
  <si>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</si>
  <si>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</si>
  <si>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</si>
  <si>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</si>
  <si>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</si>
  <si>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</si>
  <si>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</si>
  <si>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</si>
  <si>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</si>
  <si>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</si>
  <si>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</si>
  <si>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</si>
  <si>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</si>
  <si>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</si>
  <si>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</si>
  <si>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</si>
  <si>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</si>
  <si>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</si>
  <si>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</si>
  <si>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</si>
  <si>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</si>
  <si>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</si>
  <si>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</si>
  <si>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</si>
  <si>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</si>
  <si>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</si>
  <si>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</si>
  <si>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</si>
  <si>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</si>
  <si>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</si>
  <si>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</si>
  <si>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</si>
  <si>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</si>
  <si>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</si>
  <si>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</si>
  <si>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</si>
  <si>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</si>
  <si>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</si>
  <si>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</si>
  <si>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</si>
  <si>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</si>
  <si>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</si>
  <si>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</si>
  <si>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</si>
  <si>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</si>
  <si>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</si>
  <si>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</si>
  <si>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</si>
  <si>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</si>
  <si>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</si>
  <si>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</si>
  <si>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</si>
  <si>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</si>
  <si>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</si>
  <si>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</si>
  <si>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</si>
  <si>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</si>
  <si>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</si>
  <si>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</si>
  <si>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</si>
  <si>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</si>
  <si>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</si>
  <si>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</si>
  <si>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</si>
  <si>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</si>
  <si>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</si>
  <si>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</si>
  <si>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</si>
  <si>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</si>
  <si>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</si>
  <si>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</si>
  <si>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</si>
  <si>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</si>
  <si>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</si>
  <si>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</si>
  <si>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</si>
  <si>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</si>
  <si>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</si>
  <si>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</si>
  <si>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</si>
  <si>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</si>
  <si>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</si>
  <si>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</si>
  <si>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</si>
  <si>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</si>
  <si>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</si>
  <si>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</si>
  <si>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</si>
  <si>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</si>
  <si>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</si>
  <si>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</si>
  <si>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</si>
  <si>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</si>
  <si>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</si>
  <si>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</si>
  <si>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</si>
  <si>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</si>
  <si>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</si>
  <si>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</si>
  <si>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</si>
  <si>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</si>
  <si>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</si>
  <si>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</si>
  <si>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</si>
  <si>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</si>
  <si>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</si>
  <si>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</si>
  <si>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</si>
  <si>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</si>
  <si>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</si>
  <si>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</si>
  <si>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</si>
  <si>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</si>
  <si>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</si>
  <si>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</si>
  <si>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</si>
  <si>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</si>
  <si>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</si>
  <si>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</si>
  <si>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</si>
  <si>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</si>
  <si>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</si>
  <si>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</si>
  <si>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</si>
  <si>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</si>
  <si>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</si>
  <si>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</si>
  <si>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</si>
  <si>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</si>
  <si>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</si>
  <si>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</si>
  <si>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</si>
  <si>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</si>
  <si>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</si>
  <si>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</si>
  <si>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</si>
  <si>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</si>
  <si>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</si>
  <si>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</si>
  <si>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</si>
  <si>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</si>
  <si>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</si>
  <si>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</si>
  <si>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</si>
  <si>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</si>
  <si>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</si>
  <si>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</si>
  <si>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</si>
  <si>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</si>
  <si>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</si>
  <si>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</si>
  <si>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</si>
  <si>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</si>
  <si>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</si>
  <si>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</si>
  <si>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</si>
  <si>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</si>
  <si>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</si>
  <si>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</si>
  <si>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</si>
  <si>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</si>
  <si>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</si>
  <si>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</si>
  <si>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</si>
  <si>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</si>
  <si>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</si>
  <si>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</si>
  <si>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</si>
  <si>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</si>
  <si>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</si>
  <si>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</si>
  <si>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</si>
  <si>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</si>
  <si>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</si>
  <si>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</si>
  <si>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</si>
  <si>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</si>
  <si>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</si>
  <si>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</si>
  <si>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</si>
  <si>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</si>
  <si>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</si>
  <si>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</si>
  <si>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</si>
  <si>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</si>
  <si>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</si>
  <si>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</si>
  <si>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</si>
  <si>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</si>
  <si>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</si>
  <si>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</si>
  <si>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</si>
  <si>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</si>
  <si>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</si>
  <si>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</si>
  <si>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</si>
  <si>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</si>
  <si>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</si>
  <si>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</si>
  <si>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</si>
  <si>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</si>
  <si>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</si>
  <si>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</si>
  <si>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</si>
  <si>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</si>
  <si>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</si>
  <si>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</si>
  <si>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</si>
  <si>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</si>
  <si>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</si>
  <si>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</si>
  <si>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</si>
  <si>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</si>
  <si>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</si>
  <si>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</si>
  <si>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</si>
  <si>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</si>
  <si>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</si>
  <si>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</si>
  <si>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</si>
  <si>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</si>
  <si>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</si>
  <si>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</si>
  <si>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</si>
  <si>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</si>
  <si>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</si>
  <si>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</si>
  <si>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</si>
  <si>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</si>
  <si>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</si>
  <si>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</si>
  <si>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</si>
  <si>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</si>
  <si>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</si>
  <si>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</si>
  <si>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</si>
  <si>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</si>
  <si>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</si>
  <si>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</si>
  <si>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</si>
  <si>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</si>
  <si>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</si>
  <si>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</si>
  <si>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</si>
  <si>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</si>
  <si>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</si>
  <si>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</si>
  <si>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</si>
  <si>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</si>
  <si>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</si>
  <si>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</si>
  <si>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</si>
  <si>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</si>
  <si>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</si>
  <si>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</si>
  <si>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</si>
  <si>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</si>
  <si>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</si>
  <si>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</si>
  <si>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</si>
  <si>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</si>
  <si>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</si>
  <si>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</si>
  <si>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</si>
  <si>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</si>
  <si>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</si>
  <si>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</si>
  <si>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</si>
  <si>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</si>
  <si>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</si>
  <si>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</si>
  <si>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</si>
  <si>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</si>
  <si>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</si>
  <si>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</si>
  <si>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</si>
  <si>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</si>
  <si>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</si>
  <si>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</si>
  <si>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</si>
  <si>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</si>
  <si>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</si>
  <si>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</si>
  <si>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</si>
  <si>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</si>
  <si>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</si>
  <si>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</si>
  <si>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</si>
  <si>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</si>
  <si>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</si>
  <si>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</si>
  <si>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</si>
  <si>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</si>
  <si>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</si>
  <si>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</si>
  <si>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</si>
  <si>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</si>
  <si>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</si>
  <si>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</si>
  <si>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</si>
  <si>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</si>
  <si>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</si>
  <si>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</si>
  <si>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</si>
  <si>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</si>
  <si>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</si>
  <si>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</si>
  <si>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</si>
  <si>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</si>
  <si>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</si>
  <si>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</si>
  <si>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</si>
  <si>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</si>
  <si>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</si>
  <si>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</si>
  <si>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</si>
  <si>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</si>
  <si>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</si>
  <si>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</si>
  <si>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</si>
  <si>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</si>
  <si>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</si>
  <si>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</si>
  <si>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</si>
  <si>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</si>
  <si>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</si>
  <si>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</si>
  <si>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</si>
  <si>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</si>
  <si>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</si>
  <si>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</si>
  <si>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</si>
  <si>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</si>
  <si>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</si>
  <si>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</si>
  <si>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</si>
  <si>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</si>
  <si>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</si>
  <si>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</si>
  <si>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</si>
  <si>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</si>
  <si>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</si>
  <si>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</si>
  <si>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</si>
  <si>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</si>
  <si>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</si>
  <si>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</si>
  <si>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</si>
  <si>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</si>
  <si>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</si>
  <si>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</si>
  <si>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</si>
  <si>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</si>
  <si>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</si>
  <si>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</si>
  <si>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</si>
  <si>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</si>
  <si>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</si>
  <si>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</si>
  <si>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</si>
  <si>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</si>
  <si>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</si>
  <si>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</si>
  <si>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</si>
  <si>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</si>
  <si>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</si>
  <si>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</si>
  <si>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</si>
  <si>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</si>
  <si>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</si>
  <si>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</si>
  <si>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</si>
  <si>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</si>
  <si>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</si>
  <si>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</si>
  <si>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</si>
  <si>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</si>
  <si>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</si>
  <si>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</si>
  <si>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</si>
  <si>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</si>
  <si>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</si>
  <si>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</si>
  <si>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</si>
  <si>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</si>
  <si>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</si>
  <si>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</si>
  <si>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</si>
  <si>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</si>
  <si>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</si>
  <si>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</si>
  <si>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</si>
  <si>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</si>
  <si>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</si>
  <si>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</si>
  <si>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</si>
  <si>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</si>
  <si>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</si>
  <si>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</si>
  <si>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</si>
  <si>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</si>
  <si>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</si>
  <si>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</si>
  <si>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</si>
  <si>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</si>
  <si>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</si>
  <si>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</si>
  <si>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</si>
  <si>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</si>
  <si>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</si>
  <si>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</si>
  <si>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</si>
  <si>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</si>
  <si>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</si>
  <si>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</si>
  <si>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</si>
  <si>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</si>
  <si>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</si>
  <si>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</si>
  <si>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</si>
  <si>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</si>
  <si>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</si>
  <si>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</si>
  <si>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</si>
  <si>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</si>
  <si>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</si>
  <si>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</si>
  <si>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</si>
  <si>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</si>
  <si>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</si>
  <si>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</si>
  <si>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</si>
  <si>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</si>
  <si>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</si>
  <si>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</si>
  <si>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</si>
  <si>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</si>
  <si>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</si>
  <si>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</si>
  <si>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</si>
  <si>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</si>
  <si>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</si>
  <si>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</si>
  <si>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</si>
  <si>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</si>
  <si>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</si>
  <si>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</si>
  <si>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</si>
  <si>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</si>
  <si>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</si>
  <si>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</si>
  <si>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</si>
  <si>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</si>
  <si>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</si>
  <si>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</si>
  <si>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</si>
  <si>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</si>
  <si>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</si>
  <si>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</si>
  <si>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</si>
  <si>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</si>
  <si>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</si>
  <si>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</si>
  <si>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</si>
  <si>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</si>
  <si>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</si>
  <si>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</si>
  <si>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</si>
  <si>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</si>
  <si>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</si>
  <si>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</si>
  <si>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</si>
  <si>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</si>
  <si>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</si>
  <si>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</si>
  <si>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</si>
  <si>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</si>
  <si>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</si>
  <si>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</si>
  <si>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</si>
  <si>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</si>
  <si>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</si>
  <si>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</si>
  <si>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</si>
  <si>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</si>
  <si>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</si>
  <si>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</si>
  <si>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</si>
  <si>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</si>
  <si>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</si>
  <si>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</si>
  <si>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</si>
  <si>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</si>
  <si>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</si>
  <si>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</si>
  <si>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</si>
  <si>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</si>
  <si>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</si>
  <si>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</si>
  <si>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</si>
  <si>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</si>
  <si>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</si>
  <si>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</si>
  <si>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</si>
  <si>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</si>
  <si>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</si>
  <si>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</si>
  <si>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</si>
  <si>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</si>
  <si>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</si>
  <si>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</si>
  <si>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</si>
  <si>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</si>
  <si>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</si>
  <si>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</si>
  <si>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</si>
  <si>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</si>
  <si>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</si>
  <si>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</si>
  <si>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</si>
  <si>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</si>
  <si>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</si>
  <si>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</si>
  <si>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</si>
  <si>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</si>
  <si>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</si>
  <si>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</si>
  <si>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</si>
  <si>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</si>
  <si>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</si>
  <si>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</si>
  <si>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</si>
  <si>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</si>
  <si>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</si>
  <si>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</si>
  <si>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</si>
  <si>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</si>
  <si>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</si>
  <si>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</si>
  <si>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</si>
  <si>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</si>
  <si>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</si>
  <si>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</si>
  <si>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</si>
  <si>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</si>
  <si>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</si>
  <si>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</si>
  <si>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</si>
  <si>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</si>
  <si>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</si>
  <si>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</si>
  <si>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</si>
  <si>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</si>
  <si>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</si>
  <si>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</si>
  <si>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</si>
  <si>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</si>
  <si>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</si>
  <si>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</si>
  <si>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</si>
  <si>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</si>
  <si>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</si>
  <si>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</si>
  <si>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</si>
  <si>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</si>
  <si>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</si>
  <si>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</si>
  <si>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</si>
  <si>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</si>
  <si>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</si>
  <si>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</si>
  <si>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</si>
  <si>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</si>
  <si>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</si>
  <si>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</si>
  <si>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</si>
  <si>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</si>
  <si>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</si>
  <si>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</si>
  <si>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</si>
  <si>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</si>
  <si>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</si>
  <si>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</si>
  <si>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</si>
  <si>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</si>
  <si>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</si>
  <si>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</si>
  <si>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</si>
  <si>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</si>
  <si>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</si>
  <si>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</si>
  <si>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</si>
  <si>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</si>
  <si>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</si>
  <si>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</si>
  <si>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</si>
  <si>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</si>
  <si>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</si>
  <si>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</si>
  <si>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</si>
  <si>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</si>
  <si>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</si>
  <si>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</si>
  <si>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</si>
  <si>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</si>
  <si>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</si>
  <si>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</si>
  <si>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</si>
  <si>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</si>
  <si>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</si>
  <si>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</si>
  <si>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</si>
  <si>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</si>
  <si>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</si>
  <si>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</si>
  <si>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</si>
  <si>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</si>
  <si>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</si>
  <si>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</si>
  <si>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</si>
  <si>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</si>
  <si>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</si>
  <si>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</si>
  <si>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</si>
  <si>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</si>
  <si>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</si>
  <si>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</si>
  <si>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</si>
  <si>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</si>
  <si>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</si>
  <si>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</si>
  <si>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</si>
  <si>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</si>
  <si>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</si>
  <si>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</si>
  <si>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</si>
  <si>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</si>
  <si>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</si>
  <si>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</si>
  <si>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</si>
  <si>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</si>
  <si>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</si>
  <si>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</si>
  <si>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</si>
  <si>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</si>
  <si>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</si>
  <si>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</si>
  <si>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</si>
  <si>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</si>
  <si>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</si>
  <si>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</si>
  <si>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</si>
  <si>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</si>
  <si>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</si>
  <si>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</si>
  <si>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</si>
  <si>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</si>
  <si>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</si>
  <si>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</si>
  <si>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</si>
  <si>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</si>
  <si>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</si>
  <si>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</si>
  <si>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</si>
  <si>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</si>
  <si>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</si>
  <si>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</si>
  <si>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</si>
  <si>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</si>
  <si>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</si>
  <si>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</si>
  <si>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</si>
  <si>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</si>
  <si>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</si>
  <si>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</si>
  <si>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</si>
  <si>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</si>
  <si>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</si>
  <si>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</si>
  <si>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</si>
  <si>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</si>
  <si>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</si>
  <si>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</si>
  <si>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</si>
  <si>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</si>
  <si>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</si>
  <si>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</si>
  <si>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</si>
  <si>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</si>
  <si>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</si>
  <si>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</si>
  <si>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</si>
  <si>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</si>
  <si>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</si>
  <si>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</si>
  <si>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</si>
  <si>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</si>
  <si>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</si>
  <si>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</si>
  <si>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</si>
  <si>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</si>
  <si>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</si>
  <si>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</si>
  <si>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</si>
  <si>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</si>
  <si>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</si>
  <si>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</si>
  <si>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</si>
  <si>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</si>
  <si>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</si>
  <si>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</si>
  <si>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</si>
  <si>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</si>
  <si>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</si>
  <si>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</si>
  <si>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</si>
  <si>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</si>
  <si>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</si>
  <si>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</si>
  <si>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</si>
  <si>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</si>
  <si>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</si>
  <si>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</si>
  <si>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</si>
  <si>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</si>
  <si>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</si>
  <si>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</si>
  <si>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</si>
  <si>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</si>
  <si>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</si>
  <si>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</si>
  <si>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</si>
  <si>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</si>
  <si>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</si>
  <si>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</si>
  <si>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</si>
  <si>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</si>
  <si>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</si>
  <si>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</si>
  <si>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</si>
  <si>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</si>
  <si>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</si>
  <si>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</si>
  <si>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</si>
  <si>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</si>
  <si>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</si>
  <si>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</si>
  <si>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</si>
  <si>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</si>
  <si>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</si>
  <si>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</si>
  <si>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</si>
  <si>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</si>
  <si>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</si>
  <si>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</si>
  <si>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</si>
  <si>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</si>
  <si>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</si>
  <si>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</si>
  <si>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</si>
  <si>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</si>
  <si>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</si>
  <si>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</si>
  <si>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</si>
  <si>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</si>
  <si>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</si>
  <si>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</si>
  <si>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</si>
  <si>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</si>
  <si>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</si>
  <si>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</si>
  <si>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</si>
  <si>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</si>
  <si>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</si>
  <si>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</si>
  <si>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</si>
  <si>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</si>
  <si>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</si>
  <si>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</si>
  <si>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</si>
  <si>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</si>
  <si>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</si>
  <si>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</si>
  <si>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</si>
  <si>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</si>
  <si>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</si>
  <si>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</si>
  <si>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</si>
  <si>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</si>
  <si>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</si>
  <si>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</si>
  <si>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</si>
  <si>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</si>
  <si>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</si>
  <si>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</si>
  <si>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</si>
  <si>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</si>
  <si>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</si>
  <si>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</si>
  <si>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</si>
  <si>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</si>
  <si>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</si>
  <si>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</si>
  <si>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</si>
  <si>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</si>
  <si>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</si>
  <si>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</si>
  <si>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</si>
  <si>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</si>
  <si>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</si>
  <si>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</si>
  <si>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</si>
  <si>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</si>
  <si>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</si>
  <si>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</si>
  <si>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</si>
  <si>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</si>
  <si>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</si>
  <si>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</si>
  <si>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</si>
  <si>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</si>
  <si>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</si>
  <si>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</si>
  <si>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</si>
  <si>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</si>
  <si>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</si>
  <si>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</si>
  <si>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</si>
  <si>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</si>
  <si>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</si>
  <si>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</si>
  <si>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</si>
  <si>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</si>
  <si>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</si>
  <si>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</si>
  <si>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</si>
  <si>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</si>
  <si>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</si>
  <si>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</si>
  <si>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</si>
  <si>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</si>
  <si>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</si>
  <si>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</si>
  <si>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</si>
  <si>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</si>
  <si>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</si>
  <si>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</si>
  <si>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</si>
  <si>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</si>
  <si>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</si>
  <si>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</si>
  <si>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</si>
  <si>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</si>
  <si>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</si>
  <si>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</si>
  <si>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</si>
  <si>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</si>
  <si>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</si>
  <si>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</si>
  <si>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</si>
  <si>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</si>
  <si>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</si>
  <si>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</si>
  <si>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</si>
  <si>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</si>
  <si>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</si>
  <si>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</si>
  <si>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</si>
  <si>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</si>
  <si>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</si>
  <si>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</si>
  <si>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</si>
  <si>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</si>
  <si>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</si>
  <si>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</si>
  <si>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</si>
  <si>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</si>
  <si>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</si>
  <si>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</si>
  <si>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</si>
  <si>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</si>
  <si>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</si>
  <si>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</si>
  <si>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</si>
  <si>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</si>
  <si>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</si>
  <si>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</si>
  <si>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</si>
  <si>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</si>
  <si>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</si>
  <si>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</si>
  <si>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</si>
  <si>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</si>
  <si>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</si>
  <si>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</si>
  <si>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</si>
  <si>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</si>
  <si>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</si>
  <si>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</si>
  <si>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</si>
  <si>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</si>
  <si>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</si>
  <si>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</si>
  <si>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</si>
  <si>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</si>
  <si>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</si>
  <si>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</si>
  <si>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</si>
  <si>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</si>
  <si>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</si>
  <si>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</si>
  <si>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</si>
  <si>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</si>
  <si>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</si>
  <si>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</si>
  <si>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</si>
  <si>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</si>
  <si>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</si>
  <si>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</si>
  <si>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</si>
  <si>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</si>
  <si>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</si>
  <si>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</si>
  <si>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</si>
  <si>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</si>
  <si>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</si>
  <si>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</si>
  <si>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</si>
  <si>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</si>
  <si>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</si>
  <si>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</si>
  <si>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</si>
  <si>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</si>
  <si>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</si>
  <si>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</si>
  <si>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</si>
  <si>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</si>
  <si>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</si>
  <si>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</si>
  <si>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</si>
  <si>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</si>
  <si>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</si>
  <si>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</si>
  <si>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</si>
  <si>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</si>
  <si>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</si>
  <si>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</si>
  <si>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</si>
  <si>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</si>
  <si>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</si>
  <si>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</si>
  <si>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</si>
  <si>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</si>
  <si>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</si>
  <si>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</si>
  <si>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</si>
  <si>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</si>
  <si>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</si>
  <si>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</si>
  <si>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</si>
  <si>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</si>
  <si>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</si>
  <si>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</si>
  <si>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</si>
  <si>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</si>
  <si>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</si>
  <si>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</si>
  <si>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</si>
  <si>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</si>
  <si>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</si>
  <si>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</si>
  <si>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</si>
  <si>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</si>
  <si>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</si>
  <si>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</si>
  <si>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</si>
  <si>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</si>
  <si>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</si>
  <si>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</si>
  <si>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</si>
  <si>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</si>
  <si>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</si>
  <si>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</si>
  <si>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</si>
  <si>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</si>
  <si>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</si>
  <si>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</si>
  <si>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</si>
  <si>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</si>
  <si>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</si>
  <si>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</si>
  <si>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</si>
  <si>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</si>
  <si>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</si>
  <si>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</si>
  <si>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</si>
  <si>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</si>
  <si>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</si>
  <si>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</si>
  <si>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</si>
  <si>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</si>
  <si>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</si>
  <si>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</si>
  <si>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</si>
  <si>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</si>
  <si>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</si>
  <si>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</si>
  <si>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</si>
  <si>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</si>
  <si>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</si>
  <si>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</si>
  <si>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</si>
  <si>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</si>
  <si>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</si>
  <si>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</si>
  <si>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</si>
  <si>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</si>
  <si>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</si>
  <si>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</si>
  <si>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</si>
  <si>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</si>
  <si>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</si>
  <si>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</si>
  <si>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</si>
  <si>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</si>
  <si>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</si>
  <si>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</si>
  <si>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</si>
  <si>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</si>
  <si>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</si>
  <si>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</si>
  <si>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</si>
  <si>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</si>
  <si>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</si>
  <si>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</si>
  <si>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</si>
  <si>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</si>
  <si>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</si>
  <si>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</si>
  <si>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</si>
  <si>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</si>
  <si>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</si>
  <si>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</si>
  <si>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</si>
  <si>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</si>
  <si>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</si>
  <si>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</si>
  <si>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</si>
  <si>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</si>
  <si>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</si>
  <si>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</si>
  <si>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</si>
  <si>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</si>
  <si>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</si>
  <si>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</si>
  <si>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</si>
  <si>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</si>
  <si>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</si>
  <si>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</si>
  <si>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</si>
  <si>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</si>
  <si>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</si>
  <si>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</si>
  <si>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</si>
  <si>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</si>
  <si>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</si>
  <si>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</si>
  <si>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</si>
  <si>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</si>
  <si>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</si>
  <si>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</si>
  <si>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</si>
  <si>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</si>
  <si>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</si>
  <si>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</si>
  <si>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</si>
  <si>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</si>
  <si>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</si>
  <si>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</si>
  <si>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</si>
  <si>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</si>
  <si>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</si>
  <si>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</si>
  <si>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</si>
  <si>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</si>
  <si>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</si>
  <si>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</si>
  <si>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</si>
  <si>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</si>
  <si>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</si>
  <si>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</si>
  <si>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</si>
  <si>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</si>
  <si>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</si>
  <si>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</si>
  <si>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</si>
  <si>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</si>
  <si>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</si>
  <si>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</si>
  <si>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</si>
  <si>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</si>
  <si>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</si>
  <si>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</si>
  <si>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</si>
  <si>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</si>
  <si>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</si>
  <si>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</si>
  <si>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</si>
  <si>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</si>
  <si>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</si>
  <si>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</si>
  <si>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</si>
  <si>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</si>
  <si>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</si>
  <si>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</si>
  <si>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</si>
  <si>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</si>
  <si>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</si>
  <si>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</si>
  <si>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</si>
  <si>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</si>
  <si>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</si>
  <si>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</si>
  <si>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</si>
  <si>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</si>
  <si>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</si>
  <si>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</si>
  <si>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</si>
  <si>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</si>
  <si>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</si>
  <si>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</si>
  <si>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</si>
  <si>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</si>
  <si>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</si>
  <si>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</si>
  <si>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</si>
  <si>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</si>
  <si>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</si>
  <si>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</si>
  <si>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</si>
  <si>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</si>
  <si>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</si>
  <si>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</si>
  <si>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</si>
  <si>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</si>
  <si>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</si>
  <si>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</si>
  <si>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</si>
  <si>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</si>
  <si>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</si>
  <si>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</si>
  <si>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</si>
  <si>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</si>
  <si>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</si>
  <si>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</si>
  <si>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</si>
  <si>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</si>
  <si>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</si>
  <si>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</si>
  <si>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</si>
  <si>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</si>
  <si>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</si>
  <si>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</si>
  <si>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</si>
  <si>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</si>
  <si>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</si>
  <si>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</si>
  <si>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</si>
  <si>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</si>
  <si>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</si>
  <si>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</si>
  <si>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</si>
  <si>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</si>
  <si>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</si>
  <si>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</si>
  <si>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</si>
  <si>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</si>
  <si>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</si>
  <si>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</si>
  <si>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</si>
  <si>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</si>
  <si>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</si>
  <si>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</si>
  <si>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</si>
  <si>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</si>
  <si>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</si>
  <si>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</si>
  <si>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</si>
  <si>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</si>
  <si>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</si>
  <si>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</si>
  <si>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</si>
  <si>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</si>
  <si>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</si>
  <si>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</si>
  <si>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</si>
  <si>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</si>
  <si>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</si>
  <si>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</si>
  <si>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</si>
  <si>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</si>
  <si>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</si>
  <si>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</si>
  <si>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</si>
  <si>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</si>
  <si>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</si>
  <si>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</si>
  <si>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</si>
  <si>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</si>
  <si>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</si>
  <si>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</si>
  <si>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</si>
  <si>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</si>
  <si>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</si>
  <si>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</si>
  <si>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</si>
  <si>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</si>
  <si>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</si>
  <si>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</si>
  <si>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</si>
  <si>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</si>
  <si>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</si>
  <si>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</si>
  <si>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</si>
  <si>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</si>
  <si>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</si>
  <si>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</si>
  <si>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</si>
  <si>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</si>
  <si>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</si>
  <si>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</si>
  <si>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</si>
  <si>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</si>
  <si>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</si>
  <si>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</si>
  <si>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</si>
  <si>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</si>
  <si>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</si>
  <si>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</si>
  <si>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</si>
  <si>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</si>
  <si>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</si>
  <si>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</si>
  <si>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</si>
  <si>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</si>
  <si>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</si>
  <si>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</si>
  <si>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</si>
  <si>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</si>
  <si>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</si>
  <si>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</si>
  <si>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</si>
  <si>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</si>
  <si>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</si>
  <si>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</si>
  <si>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</si>
  <si>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</si>
  <si>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</si>
  <si>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</si>
  <si>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</si>
  <si>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</si>
  <si>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</si>
  <si>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</si>
  <si>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</si>
  <si>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</si>
  <si>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</si>
  <si>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</si>
  <si>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</si>
  <si>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</si>
  <si>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</si>
  <si>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</si>
  <si>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</si>
  <si>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</si>
  <si>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</si>
  <si>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</si>
  <si>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</si>
  <si>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</si>
  <si>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</si>
  <si>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</si>
  <si>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</si>
  <si>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</si>
  <si>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</si>
  <si>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</si>
  <si>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</si>
  <si>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</si>
  <si>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</si>
  <si>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</si>
  <si>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</si>
  <si>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</si>
  <si>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</si>
  <si>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</si>
  <si>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</si>
  <si>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</si>
  <si>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</si>
  <si>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</si>
  <si>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</si>
  <si>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</si>
  <si>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</si>
  <si>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</si>
  <si>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</si>
  <si>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</si>
  <si>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</si>
  <si>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</si>
  <si>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</si>
  <si>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</si>
  <si>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</si>
  <si>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</si>
  <si>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</si>
  <si>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</si>
  <si>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</si>
  <si>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</si>
  <si>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</si>
  <si>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</si>
  <si>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</si>
  <si>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</si>
  <si>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</si>
  <si>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</si>
  <si>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</si>
  <si>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</si>
  <si>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</si>
  <si>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</si>
  <si>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</si>
  <si>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</si>
  <si>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</si>
  <si>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</si>
  <si>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</si>
  <si>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</si>
  <si>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</si>
  <si>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</si>
  <si>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</si>
  <si>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</si>
  <si>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</si>
  <si>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</si>
  <si>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</si>
  <si>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</si>
  <si>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</si>
  <si>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</si>
  <si>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</si>
  <si>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</si>
  <si>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</si>
  <si>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</si>
  <si>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</si>
  <si>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</si>
  <si>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</si>
  <si>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</si>
  <si>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</si>
  <si>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</si>
  <si>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</si>
  <si>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</si>
  <si>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</si>
  <si>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</si>
  <si>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</si>
  <si>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</si>
  <si>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</si>
  <si>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</si>
  <si>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</si>
  <si>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</si>
  <si>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</si>
  <si>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</si>
  <si>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</si>
  <si>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</si>
  <si>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</si>
  <si>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</si>
  <si>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</si>
  <si>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</si>
  <si>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</si>
  <si>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</si>
  <si>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</si>
  <si>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</si>
  <si>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</si>
  <si>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</si>
  <si>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</si>
  <si>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</si>
  <si>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</si>
  <si>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</si>
  <si>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</si>
  <si>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</si>
  <si>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</si>
  <si>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</si>
  <si>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</si>
  <si>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</si>
  <si>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</si>
  <si>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</si>
  <si>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</si>
  <si>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</si>
  <si>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</si>
  <si>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</si>
  <si>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</si>
  <si>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</si>
  <si>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</si>
  <si>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</si>
  <si>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</si>
  <si>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</si>
  <si>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</si>
  <si>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</si>
  <si>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</si>
  <si>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</si>
  <si>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</si>
  <si>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</si>
  <si>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</si>
  <si>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</si>
  <si>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</si>
  <si>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</si>
  <si>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</si>
  <si>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</si>
  <si>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</si>
  <si>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</si>
  <si>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</si>
  <si>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</si>
  <si>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</si>
  <si>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</si>
  <si>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</si>
  <si>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</si>
  <si>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</si>
  <si>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</si>
  <si>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</si>
  <si>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</si>
  <si>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</si>
  <si>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</si>
  <si>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</si>
  <si>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</si>
  <si>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</si>
  <si>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</si>
  <si>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</si>
  <si>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</si>
  <si>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</si>
  <si>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</si>
  <si>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</si>
  <si>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</si>
  <si>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</si>
  <si>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</si>
  <si>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</si>
  <si>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</si>
  <si>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</si>
  <si>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</si>
  <si>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</si>
  <si>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</si>
  <si>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</si>
  <si>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</si>
  <si>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</si>
  <si>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</si>
  <si>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</si>
  <si>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</si>
  <si>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</si>
  <si>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</si>
  <si>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</si>
  <si>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</si>
  <si>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</si>
  <si>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</si>
  <si>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</si>
  <si>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</si>
  <si>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</si>
  <si>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</si>
  <si>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</si>
  <si>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</si>
  <si>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</si>
  <si>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</si>
  <si>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</si>
  <si>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</si>
  <si>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</si>
  <si>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</si>
  <si>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</si>
  <si>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</si>
  <si>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</si>
  <si>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</si>
  <si>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</si>
  <si>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</si>
  <si>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</si>
  <si>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</si>
  <si>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</si>
  <si>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</si>
  <si>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</si>
  <si>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</si>
  <si>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</si>
  <si>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</si>
  <si>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</si>
  <si>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</si>
  <si>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</si>
  <si>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</si>
  <si>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</si>
  <si>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</si>
  <si>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</si>
  <si>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</si>
  <si>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</si>
  <si>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</si>
  <si>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</si>
  <si>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</si>
  <si>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</si>
  <si>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</si>
  <si>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</si>
  <si>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</si>
  <si>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</si>
  <si>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</si>
  <si>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</si>
  <si>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</si>
  <si>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</si>
  <si>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</si>
  <si>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</si>
  <si>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</si>
  <si>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</si>
  <si>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</si>
  <si>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</si>
  <si>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</si>
  <si>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</si>
  <si>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</si>
  <si>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</si>
  <si>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</si>
  <si>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</si>
  <si>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</si>
  <si>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</si>
  <si>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</si>
  <si>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</si>
  <si>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</si>
  <si>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</si>
  <si>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</si>
  <si>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</si>
  <si>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</si>
  <si>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</si>
  <si>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</si>
  <si>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</si>
  <si>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</si>
  <si>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</si>
  <si>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</si>
  <si>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</si>
  <si>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</si>
  <si>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</si>
  <si>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</si>
  <si>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</si>
  <si>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</si>
  <si>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</si>
  <si>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</si>
  <si>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</si>
  <si>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</si>
  <si>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</si>
  <si>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</si>
  <si>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</si>
  <si>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</si>
  <si>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</si>
  <si>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</si>
  <si>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</si>
  <si>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</si>
  <si>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</si>
  <si>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</si>
  <si>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</si>
  <si>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</si>
  <si>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</si>
  <si>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</si>
  <si>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</si>
  <si>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</si>
  <si>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</si>
  <si>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</si>
  <si>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</si>
  <si>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</si>
  <si>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</si>
  <si>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</si>
  <si>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</si>
  <si>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</si>
  <si>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</si>
  <si>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</si>
  <si>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</si>
  <si>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</si>
  <si>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</si>
  <si>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</si>
  <si>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</si>
  <si>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</si>
  <si>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</si>
  <si>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</si>
  <si>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</si>
  <si>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</si>
  <si>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</si>
  <si>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</si>
  <si>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</si>
  <si>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</si>
  <si>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</si>
  <si>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</si>
  <si>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</si>
  <si>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</si>
  <si>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</si>
  <si>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</si>
  <si>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</si>
  <si>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</si>
  <si>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</si>
  <si>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</si>
  <si>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</si>
  <si>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</si>
  <si>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</si>
  <si>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</si>
  <si>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</si>
  <si>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</si>
  <si>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</si>
  <si>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</si>
  <si>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</si>
  <si>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</si>
  <si>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</si>
  <si>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</si>
  <si>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</si>
  <si>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</si>
  <si>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</si>
  <si>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</si>
  <si>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</si>
  <si>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</si>
  <si>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</si>
  <si>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</si>
  <si>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</si>
  <si>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</si>
  <si>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</si>
  <si>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</si>
  <si>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</si>
  <si>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</si>
  <si>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</si>
  <si>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</si>
  <si>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</si>
  <si>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</si>
  <si>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</si>
  <si>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</si>
  <si>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</si>
  <si>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</si>
  <si>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</si>
  <si>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</si>
  <si>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</si>
  <si>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</si>
  <si>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</si>
  <si>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</si>
  <si>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</si>
  <si>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</si>
  <si>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</si>
  <si>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</si>
  <si>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</si>
  <si>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</si>
  <si>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</si>
  <si>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</si>
  <si>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</si>
  <si>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</si>
  <si>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</si>
  <si>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</si>
  <si>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</si>
  <si>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</si>
  <si>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</si>
  <si>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</si>
  <si>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</si>
  <si>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</si>
  <si>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</si>
  <si>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</si>
  <si>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</si>
  <si>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</si>
  <si>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</si>
  <si>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</si>
  <si>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</si>
  <si>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</si>
  <si>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</si>
  <si>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</si>
  <si>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</si>
  <si>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</si>
  <si>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</si>
  <si>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</si>
  <si>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</si>
  <si>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</si>
  <si>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</si>
  <si>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</si>
  <si>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</si>
  <si>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</si>
  <si>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</si>
  <si>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</si>
  <si>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</si>
  <si>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</si>
  <si>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</si>
  <si>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</si>
  <si>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</si>
  <si>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</si>
  <si>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</si>
  <si>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</si>
  <si>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</si>
  <si>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</si>
  <si>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</si>
  <si>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</si>
  <si>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</si>
  <si>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</si>
  <si>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</si>
  <si>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</si>
  <si>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</si>
  <si>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</si>
  <si>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</si>
  <si>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</si>
  <si>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</si>
  <si>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</si>
  <si>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</si>
  <si>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</si>
  <si>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</si>
  <si>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</si>
  <si>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</si>
  <si>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</si>
  <si>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</si>
  <si>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</si>
  <si>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</si>
  <si>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</si>
  <si>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</si>
  <si>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</si>
  <si>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</si>
  <si>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</si>
  <si>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</si>
  <si>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</si>
  <si>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</si>
  <si>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</si>
  <si>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</si>
  <si>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</si>
  <si>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</si>
  <si>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</si>
  <si>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</si>
  <si>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</si>
  <si>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</si>
  <si>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</si>
  <si>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</si>
  <si>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</si>
  <si>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</si>
  <si>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</si>
  <si>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</si>
  <si>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</si>
  <si>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</si>
  <si>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</si>
  <si>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</si>
  <si>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</si>
  <si>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</si>
  <si>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</si>
  <si>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</si>
  <si>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</si>
  <si>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</si>
  <si>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</si>
  <si>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</si>
  <si>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</si>
  <si>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</si>
  <si>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</si>
  <si>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</si>
  <si>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</si>
  <si>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</si>
  <si>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</si>
  <si>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</si>
  <si>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</si>
  <si>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</si>
  <si>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</si>
  <si>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</si>
  <si>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</si>
  <si>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</si>
  <si>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</si>
  <si>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</si>
  <si>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</si>
  <si>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</si>
  <si>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</si>
  <si>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</si>
  <si>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</si>
  <si>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</si>
  <si>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</si>
  <si>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</si>
  <si>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</si>
  <si>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</si>
  <si>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</si>
  <si>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</si>
  <si>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</si>
  <si>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</si>
  <si>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</si>
  <si>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</si>
  <si>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</si>
  <si>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</si>
  <si>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</si>
  <si>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</si>
  <si>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</si>
  <si>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</si>
  <si>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</si>
  <si>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</si>
  <si>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</si>
  <si>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</si>
  <si>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</si>
  <si>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</si>
  <si>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</si>
  <si>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</si>
  <si>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</si>
  <si>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</si>
  <si>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</si>
  <si>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</si>
  <si>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</si>
  <si>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</si>
  <si>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</si>
  <si>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</si>
  <si>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</si>
  <si>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</si>
  <si>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</si>
  <si>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</si>
  <si>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</si>
  <si>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</si>
  <si>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</si>
  <si>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</si>
  <si>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</si>
  <si>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</si>
  <si>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</si>
  <si>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</si>
  <si>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</si>
  <si>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</si>
  <si>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</si>
  <si>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</si>
  <si>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</si>
  <si>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</si>
  <si>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</si>
  <si>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</si>
  <si>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</si>
  <si>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</si>
  <si>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</si>
  <si>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</si>
  <si>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</si>
  <si>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</si>
  <si>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</si>
  <si>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</si>
  <si>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</si>
  <si>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</si>
  <si>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</si>
  <si>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</si>
  <si>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</si>
  <si>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</si>
  <si>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</si>
  <si>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</si>
  <si>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</si>
  <si>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</si>
  <si>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</si>
  <si>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</si>
  <si>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</si>
  <si>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</si>
  <si>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</si>
  <si>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</si>
  <si>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</si>
  <si>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</si>
  <si>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</si>
  <si>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</si>
  <si>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</si>
  <si>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</si>
  <si>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</si>
  <si>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</si>
  <si>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</si>
  <si>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</si>
  <si>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</si>
  <si>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</si>
  <si>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</si>
  <si>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</si>
  <si>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</si>
  <si>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</si>
  <si>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</si>
  <si>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</si>
  <si>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</si>
  <si>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</si>
  <si>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</si>
  <si>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</si>
  <si>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</si>
  <si>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</si>
  <si>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</si>
  <si>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</si>
  <si>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</si>
  <si>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</si>
  <si>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</si>
  <si>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</si>
  <si>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</si>
  <si>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</si>
  <si>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</si>
  <si>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</si>
  <si>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</si>
  <si>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</si>
  <si>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</si>
  <si>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</si>
  <si>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</si>
  <si>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</si>
  <si>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</si>
  <si>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</si>
  <si>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</si>
  <si>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</si>
  <si>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</si>
  <si>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</si>
  <si>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</si>
  <si>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</si>
  <si>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</si>
  <si>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</si>
  <si>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</si>
  <si>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</si>
  <si>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</si>
  <si>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</si>
  <si>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</si>
  <si>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</si>
  <si>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</si>
  <si>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</si>
  <si>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</si>
  <si>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</si>
  <si>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</si>
  <si>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</si>
  <si>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</si>
  <si>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</si>
  <si>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</si>
  <si>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</si>
  <si>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</si>
  <si>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</si>
  <si>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</si>
  <si>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</si>
  <si>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</si>
  <si>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</si>
  <si>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</si>
  <si>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</si>
  <si>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</si>
  <si>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</si>
  <si>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</si>
  <si>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</si>
  <si>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</si>
  <si>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</si>
  <si>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</si>
  <si>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</si>
  <si>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</si>
  <si>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</si>
  <si>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</si>
  <si>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</si>
  <si>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</si>
  <si>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</si>
  <si>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</si>
  <si>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</si>
  <si>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</si>
  <si>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</si>
  <si>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</si>
  <si>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</si>
  <si>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</si>
  <si>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</si>
  <si>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</si>
  <si>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</si>
  <si>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</si>
  <si>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</si>
  <si>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</si>
  <si>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</si>
  <si>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</si>
  <si>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</si>
  <si>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</si>
  <si>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</si>
  <si>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</si>
  <si>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</si>
  <si>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</si>
  <si>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</si>
  <si>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</si>
  <si>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</si>
  <si>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</si>
  <si>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</si>
  <si>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</si>
  <si>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</si>
  <si>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</si>
  <si>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</si>
  <si>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</si>
  <si>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</si>
  <si>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</si>
  <si>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</si>
  <si>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</si>
  <si>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</si>
  <si>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</si>
  <si>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</si>
  <si>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</si>
  <si>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</si>
  <si>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</si>
  <si>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</si>
  <si>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</si>
  <si>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</si>
  <si>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</si>
  <si>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</si>
  <si>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</si>
  <si>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</si>
  <si>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</si>
  <si>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</si>
  <si>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</si>
  <si>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</si>
  <si>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</si>
  <si>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</si>
  <si>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</si>
  <si>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</si>
  <si>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</si>
  <si>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</si>
  <si>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</si>
  <si>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</si>
  <si>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</si>
  <si>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</si>
  <si>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</si>
  <si>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</si>
  <si>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</si>
  <si>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</si>
  <si>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</si>
  <si>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</si>
  <si>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</si>
  <si>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</si>
  <si>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</si>
  <si>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</si>
  <si>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</si>
  <si>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</si>
  <si>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</si>
  <si>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</si>
  <si>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</si>
  <si>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</si>
  <si>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</si>
  <si>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</si>
  <si>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</si>
  <si>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</si>
  <si>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</si>
  <si>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</si>
  <si>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</si>
  <si>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</si>
  <si>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</si>
  <si>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</si>
  <si>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</si>
  <si>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</si>
  <si>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</si>
  <si>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</si>
  <si>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</si>
  <si>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</si>
  <si>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</si>
  <si>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</si>
  <si>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</si>
  <si>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</si>
  <si>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</si>
  <si>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</si>
  <si>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</si>
  <si>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</si>
  <si>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</si>
  <si>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</si>
  <si>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</si>
  <si>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</si>
  <si>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</si>
  <si>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</si>
  <si>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</si>
  <si>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</si>
  <si>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</si>
  <si>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</si>
  <si>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</si>
  <si>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</si>
  <si>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</si>
  <si>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</si>
  <si>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</si>
  <si>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</si>
  <si>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</si>
  <si>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</si>
  <si>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</si>
  <si>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</si>
  <si>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</si>
  <si>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</si>
  <si>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</si>
  <si>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</si>
  <si>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</si>
  <si>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</si>
  <si>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</si>
  <si>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</si>
  <si>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</si>
  <si>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</si>
  <si>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</si>
  <si>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</si>
  <si>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</si>
  <si>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</si>
  <si>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</si>
  <si>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</si>
  <si>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</si>
  <si>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</si>
  <si>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</si>
  <si>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</si>
  <si>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</si>
  <si>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</si>
  <si>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</si>
  <si>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</si>
  <si>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</si>
  <si>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</si>
  <si>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</si>
  <si>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</si>
  <si>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</si>
  <si>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</si>
  <si>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</si>
  <si>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</si>
  <si>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</si>
  <si>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</si>
  <si>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</si>
  <si>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</si>
  <si>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</si>
  <si>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</si>
  <si>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</si>
  <si>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</si>
  <si>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</si>
  <si>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</si>
  <si>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</si>
  <si>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</si>
  <si>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</si>
  <si>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</si>
  <si>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</si>
  <si>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</si>
  <si>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</si>
  <si>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</si>
  <si>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</si>
  <si>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</si>
  <si>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</si>
  <si>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</si>
  <si>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</si>
  <si>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</si>
  <si>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</si>
  <si>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</si>
  <si>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</si>
  <si>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</si>
  <si>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</si>
  <si>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</si>
  <si>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</si>
  <si>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</si>
  <si>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</si>
  <si>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</si>
  <si>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</si>
  <si>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</si>
  <si>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</si>
  <si>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</si>
  <si>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</si>
  <si>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</si>
  <si>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</si>
  <si>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</si>
  <si>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</si>
  <si>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</si>
  <si>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</si>
  <si>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</si>
  <si>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</si>
  <si>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</si>
  <si>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</si>
  <si>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</si>
  <si>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</si>
  <si>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</si>
  <si>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</si>
  <si>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</si>
  <si>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</si>
  <si>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</si>
  <si>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</si>
  <si>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</si>
  <si>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</si>
  <si>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</si>
  <si>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</si>
  <si>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</si>
  <si>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</si>
  <si>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</si>
  <si>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</si>
  <si>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</si>
  <si>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</si>
  <si>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</si>
  <si>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</si>
  <si>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</si>
  <si>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</si>
  <si>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</si>
  <si>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</si>
  <si>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</si>
  <si>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</si>
  <si>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</si>
  <si>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</si>
  <si>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</si>
  <si>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</si>
  <si>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</si>
  <si>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</si>
  <si>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</si>
  <si>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</si>
  <si>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</si>
  <si>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</si>
  <si>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</si>
  <si>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</si>
  <si>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</si>
  <si>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</si>
  <si>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</si>
  <si>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</si>
  <si>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</si>
  <si>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</si>
  <si>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</si>
  <si>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</si>
  <si>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</si>
  <si>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</si>
  <si>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</si>
  <si>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</si>
  <si>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</si>
  <si>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</si>
  <si>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</si>
  <si>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</si>
  <si>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</si>
  <si>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</si>
  <si>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</si>
  <si>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</si>
  <si>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</si>
  <si>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</si>
  <si>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</si>
  <si>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</si>
  <si>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</si>
  <si>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</si>
  <si>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</si>
  <si>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</si>
  <si>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</si>
  <si>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</si>
  <si>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</si>
  <si>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</si>
  <si>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</si>
  <si>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</si>
  <si>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</si>
  <si>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</si>
  <si>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</si>
  <si>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</si>
  <si>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</si>
  <si>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</si>
  <si>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</si>
  <si>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</si>
  <si>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</si>
  <si>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</si>
  <si>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</si>
  <si>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</si>
  <si>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</si>
  <si>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</si>
  <si>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</si>
  <si>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</si>
  <si>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</si>
  <si>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</si>
  <si>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</si>
  <si>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</si>
  <si>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</si>
  <si>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</si>
  <si>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</si>
  <si>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</si>
  <si>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</si>
  <si>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</si>
  <si>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</si>
  <si>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</si>
  <si>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</si>
  <si>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</si>
  <si>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</si>
  <si>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</si>
  <si>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</si>
  <si>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</si>
  <si>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</si>
  <si>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</si>
  <si>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</si>
  <si>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</si>
  <si>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</si>
  <si>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</si>
  <si>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</si>
  <si>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</si>
  <si>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</si>
  <si>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</si>
  <si>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</si>
  <si>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</si>
  <si>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</si>
  <si>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</si>
  <si>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</si>
  <si>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</si>
  <si>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</si>
  <si>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</si>
  <si>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</si>
  <si>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</si>
  <si>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</si>
  <si>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</si>
  <si>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</si>
  <si>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</si>
  <si>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</si>
  <si>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</si>
  <si>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</si>
  <si>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</si>
  <si>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</si>
  <si>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</si>
  <si>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</si>
  <si>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</si>
  <si>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</si>
  <si>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</si>
  <si>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</si>
  <si>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</si>
  <si>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</si>
  <si>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</si>
  <si>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</si>
  <si>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</si>
  <si>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</si>
  <si>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</si>
  <si>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</si>
  <si>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</si>
  <si>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</si>
  <si>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</si>
  <si>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</si>
  <si>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</si>
  <si>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</si>
  <si>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</si>
  <si>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</si>
  <si>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</si>
  <si>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</si>
  <si>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</si>
  <si>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</si>
  <si>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</si>
  <si>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</si>
  <si>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</si>
  <si>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</si>
  <si>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</si>
  <si>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</si>
  <si>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</si>
  <si>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</si>
  <si>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</si>
  <si>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</si>
  <si>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</si>
  <si>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</si>
  <si>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</si>
  <si>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</si>
  <si>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</si>
  <si>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</si>
  <si>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</si>
  <si>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</si>
  <si>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</si>
  <si>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</si>
  <si>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</si>
  <si>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</si>
  <si>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</si>
  <si>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</si>
  <si>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</si>
  <si>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</si>
  <si>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</si>
  <si>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</si>
  <si>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</si>
  <si>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</si>
  <si>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</si>
  <si>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</si>
  <si>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</si>
  <si>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</si>
  <si>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</si>
  <si>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</si>
  <si>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</si>
  <si>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</si>
  <si>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</si>
  <si>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</si>
  <si>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</si>
  <si>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</si>
  <si>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</si>
  <si>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</si>
  <si>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</si>
  <si>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</si>
  <si>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</si>
  <si>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</si>
  <si>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</si>
  <si>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</si>
  <si>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</si>
  <si>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</si>
  <si>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</si>
  <si>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</si>
  <si>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</si>
  <si>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</si>
  <si>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</si>
  <si>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</si>
  <si>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</si>
  <si>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</si>
  <si>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</si>
  <si>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</si>
  <si>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</si>
  <si>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</si>
  <si>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</si>
  <si>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</si>
  <si>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</si>
  <si>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</si>
  <si>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</si>
  <si>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</si>
  <si>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</si>
  <si>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</si>
  <si>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</si>
  <si>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</si>
  <si>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</si>
  <si>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</si>
  <si>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</si>
  <si>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</si>
  <si>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</si>
  <si>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</si>
  <si>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</si>
  <si>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</si>
  <si>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</si>
  <si>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</si>
  <si>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</si>
  <si>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</si>
  <si>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</si>
  <si>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</si>
  <si>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</si>
  <si>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</si>
  <si>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</si>
  <si>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</si>
  <si>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</si>
  <si>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</si>
  <si>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</si>
  <si>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</si>
  <si>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</si>
  <si>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</si>
  <si>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</si>
  <si>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</si>
  <si>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</si>
  <si>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</si>
  <si>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</si>
  <si>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</si>
  <si>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</si>
  <si>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</si>
  <si>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</si>
  <si>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</si>
  <si>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</si>
  <si>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</si>
  <si>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</si>
  <si>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</si>
  <si>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</si>
  <si>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</si>
  <si>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</si>
  <si>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</si>
  <si>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</si>
  <si>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</si>
  <si>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</si>
  <si>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</si>
  <si>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</si>
  <si>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</si>
  <si>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</si>
  <si>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</si>
  <si>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</si>
  <si>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</si>
  <si>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</si>
  <si>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</si>
  <si>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</si>
  <si>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</si>
  <si>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</si>
  <si>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</si>
  <si>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</si>
  <si>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</si>
  <si>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</si>
  <si>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</si>
  <si>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</si>
  <si>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</si>
  <si>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</si>
  <si>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</si>
  <si>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</si>
  <si>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</si>
  <si>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</si>
  <si>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</si>
  <si>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</si>
  <si>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</si>
  <si>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</si>
  <si>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</si>
  <si>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</si>
  <si>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</si>
  <si>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</si>
  <si>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</si>
  <si>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</si>
  <si>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</si>
  <si>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</si>
  <si>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</si>
  <si>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</si>
  <si>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</si>
  <si>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</si>
  <si>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</si>
  <si>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</si>
  <si>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</si>
  <si>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</si>
  <si>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</si>
  <si>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</si>
  <si>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</si>
  <si>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</si>
  <si>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</si>
  <si>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</si>
  <si>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</si>
  <si>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</si>
  <si>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</si>
  <si>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</si>
  <si>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</si>
  <si>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</si>
  <si>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</si>
  <si>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</si>
  <si>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</si>
  <si>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</si>
  <si>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</si>
  <si>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</si>
  <si>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</si>
  <si>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</si>
  <si>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</si>
  <si>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</si>
  <si>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</si>
  <si>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</si>
  <si>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</si>
  <si>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</si>
  <si>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</si>
  <si>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</si>
  <si>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</si>
  <si>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</si>
  <si>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</si>
  <si>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</si>
  <si>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</si>
  <si>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</si>
  <si>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</si>
  <si>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</si>
  <si>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</si>
  <si>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</si>
  <si>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</si>
  <si>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</si>
  <si>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</si>
  <si>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</si>
  <si>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</si>
  <si>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</si>
  <si>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</si>
  <si>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</si>
  <si>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</si>
  <si>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</si>
  <si>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</si>
  <si>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</si>
  <si>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</si>
  <si>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</si>
  <si>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</si>
  <si>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</si>
  <si>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</si>
  <si>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</si>
  <si>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</si>
  <si>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</si>
  <si>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</si>
  <si>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</si>
  <si>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</si>
  <si>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</si>
  <si>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</si>
  <si>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</si>
  <si>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</si>
  <si>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</si>
  <si>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</si>
  <si>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</si>
  <si>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</si>
  <si>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</si>
  <si>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</si>
  <si>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</si>
  <si>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</si>
  <si>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</si>
  <si>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</si>
  <si>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</si>
  <si>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</si>
  <si>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</si>
  <si>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</si>
  <si>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</si>
  <si>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</si>
  <si>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</si>
  <si>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</si>
  <si>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</si>
  <si>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</si>
  <si>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</si>
  <si>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</si>
  <si>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</si>
  <si>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</si>
  <si>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</si>
  <si>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</si>
  <si>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</si>
  <si>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</si>
  <si>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</si>
  <si>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</si>
  <si>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</si>
  <si>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</si>
  <si>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</si>
  <si>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</si>
  <si>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</si>
  <si>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</si>
  <si>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</si>
  <si>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</si>
  <si>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</si>
  <si>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</si>
  <si>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</si>
  <si>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</si>
  <si>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</si>
  <si>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</si>
  <si>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</si>
  <si>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</si>
  <si>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</si>
  <si>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</si>
  <si>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</si>
  <si>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</si>
  <si>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</si>
  <si>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</si>
  <si>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</si>
  <si>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</si>
  <si>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</si>
  <si>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</si>
  <si>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</si>
  <si>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</si>
  <si>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</si>
  <si>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</si>
  <si>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</si>
  <si>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</si>
  <si>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</si>
  <si>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</si>
  <si>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</si>
  <si>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</si>
  <si>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</si>
  <si>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</si>
  <si>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</si>
  <si>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</si>
  <si>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</si>
  <si>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</si>
  <si>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</si>
  <si>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</si>
  <si>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</si>
  <si>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</si>
  <si>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</si>
  <si>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</si>
  <si>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</si>
  <si>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</si>
  <si>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</si>
  <si>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</si>
  <si>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</si>
  <si>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</si>
  <si>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</si>
  <si>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</si>
  <si>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</si>
  <si>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</si>
  <si>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</si>
  <si>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</si>
  <si>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</si>
  <si>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</si>
  <si>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</si>
  <si>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</si>
  <si>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</si>
  <si>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</si>
  <si>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</si>
  <si>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</si>
  <si>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</si>
  <si>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</si>
  <si>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</si>
  <si>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</si>
  <si>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</si>
  <si>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</si>
  <si>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</si>
  <si>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</si>
  <si>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</si>
  <si>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</si>
  <si>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</si>
  <si>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</si>
  <si>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</si>
  <si>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</si>
  <si>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</si>
  <si>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</si>
  <si>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</si>
  <si>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</si>
  <si>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</si>
  <si>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</si>
  <si>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</si>
  <si>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</si>
  <si>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</si>
  <si>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</si>
  <si>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</si>
  <si>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</si>
  <si>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</si>
  <si>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</si>
  <si>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</si>
  <si>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</si>
  <si>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</si>
  <si>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</si>
  <si>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</si>
  <si>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</si>
  <si>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</si>
  <si>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</si>
  <si>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</si>
  <si>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</si>
  <si>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</si>
  <si>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</si>
  <si>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</si>
  <si>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</si>
  <si>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</si>
  <si>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</si>
  <si>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</si>
  <si>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</si>
  <si>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</si>
  <si>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</si>
  <si>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</si>
  <si>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</si>
  <si>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</si>
  <si>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</si>
  <si>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</si>
  <si>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</si>
  <si>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</si>
  <si>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</si>
  <si>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</si>
  <si>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</si>
  <si>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</si>
  <si>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</si>
  <si>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</si>
  <si>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</si>
  <si>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</si>
  <si>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</si>
  <si>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</si>
  <si>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</si>
  <si>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</si>
  <si>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</si>
  <si>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</si>
  <si>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</si>
  <si>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</si>
  <si>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</si>
  <si>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</si>
  <si>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</si>
  <si>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</si>
  <si>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</si>
  <si>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</si>
  <si>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</si>
  <si>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</si>
  <si>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</si>
  <si>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</si>
  <si>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</si>
  <si>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</si>
  <si>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</si>
  <si>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</si>
  <si>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</si>
  <si>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</si>
  <si>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</si>
  <si>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</si>
  <si>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</si>
  <si>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</si>
  <si>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</si>
  <si>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</si>
  <si>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</si>
  <si>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</si>
  <si>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</si>
  <si>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</si>
  <si>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</si>
  <si>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</si>
  <si>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</si>
  <si>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</si>
  <si>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</si>
  <si>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</si>
  <si>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</si>
  <si>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</si>
  <si>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</si>
  <si>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</si>
  <si>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</si>
  <si>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</si>
  <si>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</si>
  <si>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</si>
  <si>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</si>
  <si>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</si>
  <si>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</si>
  <si>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</si>
  <si>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</si>
  <si>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</si>
  <si>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</si>
  <si>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</si>
  <si>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</si>
  <si>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</si>
  <si>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</si>
  <si>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</si>
  <si>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</si>
  <si>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</si>
  <si>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</si>
  <si>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</si>
  <si>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</si>
  <si>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</si>
  <si>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</si>
  <si>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</si>
  <si>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</si>
  <si>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</si>
  <si>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</si>
  <si>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</si>
  <si>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</si>
  <si>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</si>
  <si>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</si>
  <si>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</si>
  <si>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</si>
  <si>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</si>
  <si>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</si>
  <si>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</si>
  <si>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</si>
  <si>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</si>
  <si>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</si>
  <si>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</si>
  <si>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</si>
  <si>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</si>
  <si>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</si>
  <si>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</si>
  <si>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</si>
  <si>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</si>
  <si>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</si>
  <si>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</si>
  <si>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</si>
  <si>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</si>
  <si>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</si>
  <si>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</si>
  <si>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</si>
  <si>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</si>
  <si>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</si>
  <si>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</si>
  <si>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</si>
  <si>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</si>
  <si>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</si>
  <si>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</si>
  <si>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</si>
  <si>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</si>
  <si>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</si>
  <si>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</si>
  <si>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</si>
  <si>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</si>
  <si>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</si>
  <si>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</si>
  <si>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</si>
  <si>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</si>
  <si>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</si>
  <si>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</si>
  <si>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</si>
  <si>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</si>
  <si>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</si>
  <si>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</si>
  <si>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</si>
  <si>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</si>
  <si>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</si>
  <si>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</si>
  <si>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</si>
  <si>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</si>
  <si>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</si>
  <si>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</si>
  <si>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</si>
  <si>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</si>
  <si>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</si>
  <si>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</si>
  <si>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</si>
  <si>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</si>
  <si>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</si>
  <si>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</si>
  <si>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</si>
  <si>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</si>
  <si>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</si>
  <si>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</si>
  <si>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</si>
  <si>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</si>
  <si>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</si>
  <si>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</si>
  <si>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</si>
  <si>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</si>
  <si>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</si>
  <si>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</si>
  <si>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</si>
  <si>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</si>
  <si>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</si>
  <si>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</si>
  <si>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</si>
  <si>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</si>
  <si>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</si>
  <si>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</si>
  <si>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</si>
  <si>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</si>
  <si>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</si>
  <si>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</si>
  <si>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</si>
  <si>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</si>
  <si>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</si>
  <si>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</si>
  <si>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</si>
  <si>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</si>
  <si>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</si>
  <si>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</si>
  <si>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</si>
  <si>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</si>
  <si>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</si>
  <si>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</si>
  <si>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</si>
  <si>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</si>
  <si>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</si>
  <si>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</si>
  <si>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</si>
  <si>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</si>
  <si>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</si>
  <si>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</si>
  <si>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</si>
  <si>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</si>
  <si>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</si>
  <si>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</si>
  <si>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</si>
  <si>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</si>
  <si>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</si>
  <si>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</si>
  <si>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</si>
  <si>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</si>
  <si>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</si>
  <si>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</si>
  <si>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</si>
  <si>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</si>
  <si>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</si>
  <si>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</si>
  <si>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</si>
  <si>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</si>
  <si>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</si>
  <si>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</si>
  <si>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</si>
  <si>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</si>
  <si>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</si>
  <si>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</si>
  <si>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</si>
  <si>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</si>
  <si>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</si>
  <si>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</si>
  <si>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</si>
  <si>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</si>
  <si>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</si>
  <si>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</si>
  <si>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</si>
  <si>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</si>
  <si>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</si>
  <si>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</si>
  <si>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</si>
  <si>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</si>
  <si>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</si>
  <si>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</si>
  <si>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</si>
  <si>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</si>
  <si>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</si>
  <si>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</si>
  <si>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</si>
  <si>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</si>
  <si>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</si>
  <si>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</si>
  <si>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</si>
  <si>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</si>
  <si>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</si>
  <si>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</si>
  <si>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</si>
  <si>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</si>
  <si>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</si>
  <si>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</si>
  <si>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</si>
  <si>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</si>
  <si>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</si>
  <si>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</si>
  <si>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</si>
  <si>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</si>
  <si>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</si>
  <si>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</si>
  <si>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</si>
  <si>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</si>
  <si>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</si>
  <si>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</si>
  <si>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</si>
  <si>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</si>
  <si>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</si>
  <si>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</si>
  <si>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</si>
  <si>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</si>
  <si>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</si>
  <si>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</si>
  <si>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</si>
  <si>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</si>
  <si>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</si>
  <si>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</si>
  <si>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</si>
  <si>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</si>
  <si>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</si>
  <si>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</si>
  <si>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</si>
  <si>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</si>
  <si>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</si>
  <si>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</si>
  <si>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</si>
  <si>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</si>
  <si>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</si>
  <si>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</si>
  <si>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</si>
  <si>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</si>
  <si>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</si>
  <si>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</si>
  <si>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</si>
  <si>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</si>
  <si>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</si>
  <si>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</si>
  <si>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</si>
  <si>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</si>
  <si>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</si>
  <si>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</si>
  <si>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</si>
  <si>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</si>
  <si>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</si>
  <si>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</si>
  <si>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</si>
  <si>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</si>
  <si>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</si>
  <si>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</si>
  <si>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</si>
  <si>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</si>
  <si>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</si>
  <si>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</si>
  <si>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</si>
  <si>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</si>
  <si>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</si>
  <si>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</si>
  <si>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</si>
  <si>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</si>
  <si>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</si>
  <si>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</si>
  <si>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</si>
  <si>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</si>
  <si>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</si>
  <si>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</si>
  <si>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</si>
  <si>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</si>
  <si>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</si>
  <si>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</si>
  <si>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</si>
  <si>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</si>
  <si>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</si>
  <si>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</si>
  <si>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</si>
  <si>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</si>
  <si>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</si>
  <si>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</si>
  <si>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</si>
  <si>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</si>
  <si>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</si>
  <si>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</si>
  <si>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</si>
  <si>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</si>
  <si>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</si>
  <si>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</si>
  <si>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</si>
  <si>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</si>
  <si>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</si>
  <si>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</si>
  <si>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</si>
  <si>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</si>
  <si>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</si>
  <si>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</si>
  <si>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</si>
  <si>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</si>
  <si>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</si>
  <si>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</si>
  <si>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</si>
  <si>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</si>
  <si>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</si>
  <si>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</si>
  <si>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</si>
  <si>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</si>
  <si>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</si>
  <si>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</si>
  <si>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</si>
  <si>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</si>
  <si>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</si>
  <si>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</si>
  <si>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</si>
  <si>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</si>
  <si>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</si>
  <si>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</si>
  <si>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</si>
  <si>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</si>
  <si>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</si>
  <si>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</si>
  <si>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</si>
  <si>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</si>
  <si>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</si>
  <si>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</si>
  <si>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</si>
  <si>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</si>
  <si>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</si>
  <si>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</si>
  <si>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</si>
  <si>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</si>
  <si>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</si>
  <si>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</si>
  <si>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</si>
  <si>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</si>
  <si>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</si>
  <si>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</si>
  <si>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</si>
  <si>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</si>
  <si>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</si>
  <si>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</si>
  <si>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</si>
  <si>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</si>
  <si>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</si>
  <si>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</si>
  <si>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</si>
  <si>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</si>
  <si>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</si>
  <si>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</si>
  <si>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</si>
  <si>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</si>
  <si>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</si>
  <si>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</si>
  <si>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</si>
  <si>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</si>
  <si>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</si>
  <si>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</si>
  <si>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</si>
  <si>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</si>
  <si>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</si>
  <si>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</si>
  <si>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</si>
  <si>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</si>
  <si>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</si>
  <si>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</si>
  <si>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</si>
  <si>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</si>
  <si>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</si>
  <si>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</si>
  <si>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</si>
  <si>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</si>
  <si>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</si>
  <si>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</si>
  <si>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</si>
  <si>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</si>
  <si>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</si>
  <si>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</si>
  <si>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</si>
  <si>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</si>
  <si>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</si>
  <si>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</si>
  <si>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</si>
  <si>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</si>
  <si>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</si>
  <si>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</si>
  <si>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</si>
  <si>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</si>
  <si>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</si>
  <si>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</si>
  <si>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</si>
  <si>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</si>
  <si>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</si>
  <si>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</si>
  <si>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</si>
  <si>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</si>
  <si>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</si>
  <si>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</si>
  <si>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</si>
  <si>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</si>
  <si>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</si>
  <si>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</si>
  <si>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</si>
  <si>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</si>
  <si>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</si>
  <si>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</si>
  <si>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</si>
  <si>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</si>
  <si>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</si>
  <si>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</si>
  <si>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</si>
  <si>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</si>
  <si>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</si>
  <si>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</si>
  <si>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</si>
  <si>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</si>
  <si>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</si>
  <si>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</si>
  <si>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</si>
  <si>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</si>
  <si>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</si>
  <si>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</si>
  <si>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</si>
  <si>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</si>
  <si>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</si>
  <si>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</si>
  <si>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</si>
  <si>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</si>
  <si>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</si>
  <si>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</si>
  <si>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</si>
  <si>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</si>
  <si>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</si>
  <si>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</si>
  <si>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</si>
  <si>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</si>
  <si>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</si>
  <si>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</si>
  <si>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</si>
  <si>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</si>
  <si>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</si>
  <si>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</si>
  <si>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</si>
  <si>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</si>
  <si>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</si>
  <si>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</si>
  <si>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</si>
  <si>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</si>
  <si>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</si>
  <si>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</si>
  <si>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</si>
  <si>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</si>
  <si>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</si>
  <si>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</si>
  <si>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</si>
  <si>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</si>
  <si>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</si>
  <si>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</si>
  <si>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</si>
  <si>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</si>
  <si>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</si>
  <si>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</si>
  <si>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</si>
  <si>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</si>
  <si>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</si>
  <si>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</si>
  <si>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</si>
  <si>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</si>
  <si>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</si>
  <si>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</si>
  <si>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</si>
  <si>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</si>
  <si>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</si>
  <si>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</si>
  <si>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</si>
  <si>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</si>
  <si>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</si>
  <si>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</si>
  <si>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</si>
  <si>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</si>
  <si>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</si>
  <si>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</si>
  <si>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</si>
  <si>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</si>
  <si>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</si>
  <si>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</si>
  <si>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</si>
  <si>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</si>
  <si>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</si>
  <si>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</si>
  <si>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</si>
  <si>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</si>
  <si>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</si>
  <si>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</si>
  <si>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</si>
  <si>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</si>
  <si>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</si>
  <si>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</si>
  <si>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</si>
  <si>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</si>
  <si>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</si>
  <si>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</si>
  <si>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</si>
  <si>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</si>
  <si>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</si>
  <si>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</si>
  <si>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</si>
  <si>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</si>
  <si>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</si>
  <si>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</si>
  <si>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</si>
  <si>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</si>
  <si>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</si>
  <si>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</si>
  <si>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</si>
  <si>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</si>
  <si>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</si>
  <si>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</si>
  <si>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</si>
  <si>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</si>
  <si>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</si>
  <si>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</si>
  <si>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</si>
  <si>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</si>
  <si>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</si>
  <si>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</si>
  <si>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</si>
  <si>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</si>
  <si>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</si>
  <si>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</si>
  <si>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</si>
  <si>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</si>
  <si>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</si>
  <si>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</si>
  <si>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</si>
  <si>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</si>
  <si>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</si>
  <si>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</si>
  <si>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</si>
  <si>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</si>
  <si>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</si>
  <si>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</si>
  <si>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</si>
  <si>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</si>
  <si>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</si>
  <si>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</si>
  <si>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</si>
  <si>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</si>
  <si>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</si>
  <si>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</si>
  <si>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</si>
  <si>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</si>
  <si>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</si>
  <si>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</si>
  <si>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</si>
  <si>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</si>
  <si>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</si>
  <si>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</si>
  <si>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</si>
  <si>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</si>
  <si>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</si>
  <si>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</si>
  <si>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</si>
  <si>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</si>
  <si>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</si>
  <si>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</si>
  <si>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</si>
  <si>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</si>
  <si>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</si>
  <si>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</si>
  <si>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</si>
  <si>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</si>
  <si>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</si>
  <si>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</si>
  <si>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</si>
  <si>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</si>
  <si>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</si>
  <si>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</si>
  <si>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</si>
  <si>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</si>
  <si>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</si>
  <si>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</si>
  <si>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</si>
  <si>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</si>
  <si>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</si>
  <si>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</si>
  <si>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</si>
  <si>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</si>
  <si>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</si>
  <si>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</si>
  <si>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</si>
  <si>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</si>
  <si>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</si>
  <si>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</si>
  <si>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</si>
  <si>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</si>
  <si>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</si>
  <si>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</si>
  <si>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</si>
  <si>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</si>
  <si>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</si>
  <si>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</si>
  <si>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</si>
  <si>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</si>
  <si>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</si>
  <si>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</si>
  <si>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</si>
  <si>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</si>
  <si>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</si>
  <si>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</si>
  <si>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</si>
  <si>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</si>
  <si>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</si>
  <si>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</si>
  <si>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</si>
  <si>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</si>
  <si>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</si>
  <si>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</si>
  <si>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</si>
  <si>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</si>
  <si>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</si>
  <si>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</si>
  <si>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</si>
  <si>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</si>
  <si>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</si>
  <si>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</si>
  <si>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</si>
  <si>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</si>
  <si>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</si>
  <si>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</si>
  <si>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</si>
  <si>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</si>
  <si>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</si>
  <si>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</si>
  <si>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</si>
  <si>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</si>
  <si>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</si>
  <si>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</si>
  <si>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</si>
  <si>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</si>
  <si>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</si>
  <si>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</si>
  <si>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</si>
  <si>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</si>
  <si>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</si>
  <si>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</si>
  <si>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</si>
  <si>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</si>
  <si>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</si>
  <si>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</si>
  <si>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</si>
  <si>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</si>
  <si>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</si>
  <si>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</si>
  <si>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</si>
  <si>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</si>
  <si>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</si>
  <si>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</si>
  <si>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</si>
  <si>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</si>
  <si>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</si>
  <si>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</si>
  <si>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</si>
  <si>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</si>
  <si>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</si>
  <si>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</si>
  <si>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</si>
  <si>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</si>
  <si>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</si>
  <si>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</si>
  <si>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</si>
  <si>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</si>
  <si>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</si>
  <si>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</si>
  <si>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</si>
  <si>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</si>
  <si>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</si>
  <si>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</si>
  <si>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</si>
  <si>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</si>
  <si>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</si>
  <si>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</si>
  <si>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</si>
  <si>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</si>
  <si>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</si>
  <si>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</si>
  <si>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</si>
  <si>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</si>
  <si>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</si>
  <si>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</si>
  <si>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</si>
  <si>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</si>
  <si>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</si>
  <si>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</si>
  <si>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</si>
  <si>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</si>
  <si>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</si>
  <si>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</si>
  <si>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</si>
  <si>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</si>
  <si>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</si>
  <si>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</si>
  <si>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</si>
  <si>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</si>
  <si>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</si>
  <si>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</si>
  <si>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</si>
  <si>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</si>
  <si>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</si>
  <si>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</si>
  <si>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</si>
  <si>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</si>
  <si>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</si>
  <si>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</si>
  <si>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</si>
  <si>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</si>
  <si>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</si>
  <si>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</si>
  <si>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</si>
  <si>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</si>
  <si>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</si>
  <si>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</si>
  <si>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</si>
  <si>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</si>
  <si>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</si>
  <si>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</si>
  <si>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</si>
  <si>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</si>
  <si>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</si>
  <si>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</si>
  <si>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</si>
  <si>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</si>
  <si>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</si>
  <si>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</si>
  <si>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</si>
  <si>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</si>
  <si>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</si>
  <si>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</si>
  <si>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</si>
  <si>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</si>
  <si>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</si>
  <si>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</si>
  <si>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</si>
  <si>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</si>
  <si>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</si>
  <si>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</si>
  <si>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</si>
  <si>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</si>
  <si>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</si>
  <si>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</si>
  <si>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</si>
  <si>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</si>
  <si>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</si>
  <si>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</si>
  <si>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</si>
  <si>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</si>
  <si>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</si>
  <si>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</si>
  <si>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</si>
  <si>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</si>
  <si>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</si>
  <si>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</si>
  <si>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</si>
  <si>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</si>
  <si>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</si>
  <si>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</si>
  <si>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</si>
  <si>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</si>
  <si>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</si>
  <si>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</si>
  <si>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</si>
  <si>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</si>
  <si>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</si>
  <si>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</si>
  <si>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</si>
  <si>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</si>
  <si>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</si>
  <si>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</si>
  <si>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</si>
  <si>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</si>
  <si>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</si>
  <si>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</si>
  <si>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</si>
  <si>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</si>
  <si>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</si>
  <si>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</si>
  <si>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</si>
  <si>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</si>
  <si>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</si>
  <si>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</si>
  <si>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</si>
  <si>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</si>
  <si>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</si>
  <si>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</si>
  <si>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</si>
  <si>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</si>
  <si>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</si>
  <si>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</si>
  <si>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</si>
  <si>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</si>
  <si>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</si>
  <si>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</si>
  <si>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</si>
  <si>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</si>
  <si>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</si>
  <si>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</si>
  <si>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</si>
  <si>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</si>
  <si>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</si>
  <si>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</si>
  <si>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</si>
  <si>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</si>
  <si>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</si>
  <si>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</si>
  <si>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</si>
  <si>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</si>
  <si>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</si>
  <si>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</si>
  <si>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</si>
  <si>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</si>
  <si>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</si>
  <si>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</si>
  <si>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</si>
  <si>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</si>
  <si>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</si>
  <si>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</si>
  <si>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</si>
  <si>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</si>
  <si>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</si>
  <si>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</si>
  <si>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</si>
  <si>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</si>
  <si>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</si>
  <si>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</si>
  <si>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</si>
  <si>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</si>
  <si>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</si>
  <si>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</si>
  <si>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</si>
  <si>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</si>
  <si>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</si>
  <si>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</si>
  <si>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</si>
  <si>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</si>
  <si>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</si>
  <si>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</si>
  <si>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</si>
  <si>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</si>
  <si>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</si>
  <si>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</si>
  <si>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</si>
  <si>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</si>
  <si>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</si>
  <si>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</si>
  <si>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</si>
  <si>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</si>
  <si>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</si>
  <si>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</si>
  <si>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</si>
  <si>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</si>
  <si>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</si>
  <si>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</si>
  <si>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</si>
  <si>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</si>
  <si>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</si>
  <si>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</si>
  <si>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</si>
  <si>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</si>
  <si>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</si>
  <si>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</si>
  <si>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</si>
  <si>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</si>
  <si>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</si>
  <si>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</si>
  <si>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</si>
  <si>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</si>
  <si>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</si>
  <si>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</si>
  <si>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</si>
  <si>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</si>
  <si>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</si>
  <si>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</si>
  <si>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</si>
  <si>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</si>
  <si>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</si>
  <si>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</si>
  <si>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</si>
  <si>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</si>
  <si>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</si>
  <si>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</si>
  <si>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</si>
  <si>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</si>
  <si>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</si>
  <si>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</si>
  <si>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</si>
  <si>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</si>
  <si>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</si>
  <si>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</si>
  <si>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</si>
  <si>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</si>
  <si>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</si>
  <si>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</si>
  <si>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</si>
  <si>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</si>
  <si>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</si>
  <si>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</si>
  <si>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</si>
  <si>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</si>
  <si>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</si>
  <si>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</si>
  <si>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</si>
  <si>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</si>
  <si>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</si>
  <si>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</si>
  <si>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</si>
  <si>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</si>
  <si>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</si>
  <si>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</si>
  <si>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</si>
  <si>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</si>
  <si>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</si>
  <si>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</si>
  <si>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</si>
  <si>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</si>
  <si>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</si>
  <si>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</si>
  <si>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</si>
  <si>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</si>
  <si>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</si>
  <si>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</si>
  <si>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</si>
  <si>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</si>
  <si>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</si>
  <si>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</si>
  <si>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</si>
  <si>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</si>
  <si>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</si>
  <si>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</si>
  <si>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</si>
  <si>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</si>
  <si>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</si>
  <si>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</si>
  <si>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</si>
  <si>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</si>
  <si>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</si>
  <si>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</si>
  <si>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</si>
  <si>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</si>
  <si>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</si>
  <si>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</si>
  <si>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</si>
  <si>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</si>
  <si>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</si>
  <si>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</si>
  <si>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</si>
  <si>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</si>
  <si>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</si>
  <si>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</si>
  <si>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</si>
  <si>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</si>
  <si>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</si>
  <si>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</si>
  <si>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</si>
  <si>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</si>
  <si>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</si>
  <si>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</si>
  <si>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</si>
  <si>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</si>
  <si>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</si>
  <si>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</si>
  <si>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</si>
  <si>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</si>
  <si>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</si>
  <si>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</si>
  <si>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</si>
  <si>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</si>
  <si>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</si>
  <si>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</si>
  <si>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</si>
  <si>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</si>
  <si>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</si>
  <si>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</si>
  <si>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</si>
  <si>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</si>
  <si>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</si>
  <si>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</si>
  <si>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</si>
  <si>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</si>
  <si>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</si>
  <si>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</si>
  <si>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</si>
  <si>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</si>
  <si>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</si>
  <si>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</si>
  <si>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</si>
  <si>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</si>
  <si>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</si>
  <si>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</si>
  <si>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</si>
  <si>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</si>
  <si>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</si>
  <si>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</si>
  <si>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</si>
  <si>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</si>
  <si>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</si>
  <si>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</si>
  <si>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</si>
  <si>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</si>
  <si>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</si>
  <si>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</si>
  <si>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</si>
  <si>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</si>
  <si>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</si>
  <si>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</si>
  <si>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</si>
  <si>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</si>
  <si>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</si>
  <si>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</si>
  <si>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</si>
  <si>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</si>
  <si>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</si>
  <si>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</si>
  <si>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</si>
  <si>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</si>
  <si>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</si>
  <si>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</si>
  <si>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</si>
  <si>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</si>
  <si>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</si>
  <si>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</si>
  <si>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</si>
  <si>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</si>
  <si>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</si>
  <si>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</si>
  <si>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</si>
  <si>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</si>
  <si>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</si>
  <si>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</si>
  <si>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</si>
  <si>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</si>
  <si>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</si>
  <si>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</si>
  <si>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</si>
  <si>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</si>
  <si>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</si>
  <si>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</si>
  <si>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</si>
  <si>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</si>
  <si>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</si>
  <si>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</si>
  <si>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</si>
  <si>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</si>
  <si>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</si>
  <si>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</si>
  <si>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</si>
  <si>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</si>
  <si>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</si>
  <si>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</si>
  <si>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</si>
  <si>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</si>
  <si>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</si>
  <si>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</si>
  <si>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</si>
  <si>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</si>
  <si>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</si>
  <si>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</si>
  <si>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</si>
  <si>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</si>
  <si>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</si>
  <si>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</si>
  <si>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</si>
  <si>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</si>
  <si>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</si>
  <si>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</si>
  <si>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</si>
  <si>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</si>
  <si>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</si>
  <si>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</si>
  <si>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</si>
  <si>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</si>
  <si>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</si>
  <si>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</si>
  <si>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</si>
  <si>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</si>
  <si>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</si>
  <si>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</si>
  <si>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</si>
  <si>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</si>
  <si>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</si>
  <si>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</si>
  <si>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</si>
  <si>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</si>
  <si>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</si>
  <si>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</si>
  <si>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</si>
  <si>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</si>
  <si>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</si>
  <si>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</si>
  <si>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</si>
  <si>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</si>
  <si>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</si>
  <si>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</si>
  <si>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</si>
  <si>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</si>
  <si>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</si>
  <si>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</si>
  <si>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</si>
  <si>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</si>
  <si>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</si>
  <si>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</si>
  <si>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</si>
  <si>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</si>
  <si>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</si>
  <si>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</si>
  <si>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</si>
  <si>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</si>
  <si>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</si>
  <si>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</si>
  <si>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</si>
  <si>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</si>
  <si>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</si>
  <si>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</si>
  <si>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</si>
  <si>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</si>
  <si>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</si>
  <si>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</si>
  <si>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</si>
  <si>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</si>
  <si>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</si>
  <si>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</si>
  <si>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</si>
  <si>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</si>
  <si>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</si>
  <si>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</si>
  <si>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</si>
  <si>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</si>
  <si>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</si>
  <si>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</si>
  <si>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</si>
  <si>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</si>
  <si>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</si>
  <si>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</si>
  <si>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</si>
  <si>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</si>
  <si>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</si>
  <si>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</si>
  <si>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</si>
  <si>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</si>
  <si>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</si>
  <si>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</si>
  <si>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</si>
  <si>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</si>
  <si>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</si>
  <si>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</si>
  <si>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</si>
  <si>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</si>
  <si>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</si>
  <si>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</si>
  <si>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</si>
  <si>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</si>
  <si>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</si>
  <si>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</si>
  <si>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</si>
  <si>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</si>
  <si>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</si>
  <si>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</si>
  <si>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</si>
  <si>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</si>
  <si>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</si>
  <si>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</si>
  <si>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</si>
  <si>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</si>
  <si>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</si>
  <si>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</si>
  <si>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</si>
  <si>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</si>
  <si>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</si>
  <si>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</si>
  <si>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</si>
  <si>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</si>
  <si>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</si>
  <si>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</si>
  <si>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</si>
  <si>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</si>
  <si>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</si>
  <si>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</si>
  <si>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</si>
  <si>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</si>
  <si>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</si>
  <si>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</si>
  <si>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</si>
  <si>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</si>
  <si>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</si>
  <si>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</si>
  <si>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</si>
  <si>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</si>
  <si>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</si>
  <si>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</si>
  <si>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</si>
  <si>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</si>
  <si>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</si>
  <si>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</si>
  <si>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</si>
  <si>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</si>
  <si>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</si>
  <si>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</si>
  <si>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</si>
  <si>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</si>
  <si>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</si>
  <si>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</si>
  <si>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</si>
  <si>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</si>
  <si>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</si>
  <si>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</si>
  <si>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</si>
  <si>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</si>
  <si>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</si>
  <si>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</si>
  <si>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</si>
  <si>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</si>
  <si>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</si>
  <si>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</si>
  <si>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</si>
  <si>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</si>
  <si>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</si>
  <si>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</si>
  <si>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</si>
  <si>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</si>
  <si>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</si>
  <si>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</si>
  <si>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</si>
  <si>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</si>
  <si>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</si>
  <si>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</si>
  <si>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</si>
  <si>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</si>
  <si>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</si>
  <si>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</si>
  <si>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</si>
  <si>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</si>
  <si>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</si>
  <si>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</si>
  <si>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</si>
  <si>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</si>
  <si>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</si>
  <si>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</si>
  <si>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</si>
  <si>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</si>
  <si>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</si>
  <si>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</si>
  <si>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</si>
  <si>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</si>
  <si>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</si>
  <si>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</si>
  <si>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</si>
  <si>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</si>
  <si>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</si>
  <si>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</si>
  <si>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</si>
  <si>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</si>
  <si>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</si>
  <si>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</si>
  <si>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</si>
  <si>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</si>
  <si>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</si>
  <si>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</si>
  <si>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</si>
  <si>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</si>
  <si>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</si>
  <si>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</si>
  <si>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</si>
  <si>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</si>
  <si>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</si>
  <si>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</si>
  <si>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</si>
  <si>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</si>
  <si>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</si>
  <si>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</si>
  <si>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</si>
  <si>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</si>
  <si>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</si>
  <si>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</si>
  <si>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</si>
  <si>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</si>
  <si>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</si>
  <si>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</si>
  <si>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</si>
  <si>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</si>
  <si>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</si>
  <si>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</si>
  <si>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</si>
  <si>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</si>
  <si>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</si>
  <si>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</si>
  <si>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</si>
  <si>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</si>
  <si>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</si>
  <si>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</si>
  <si>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</si>
  <si>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</si>
  <si>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</si>
  <si>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</si>
  <si>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</si>
  <si>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</si>
  <si>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</si>
  <si>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</si>
  <si>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</si>
  <si>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</si>
  <si>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</si>
  <si>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</si>
  <si>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</si>
  <si>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</si>
  <si>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</si>
  <si>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</si>
  <si>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</si>
  <si>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</si>
  <si>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</si>
  <si>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</si>
  <si>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</si>
  <si>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</si>
  <si>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</si>
  <si>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</si>
  <si>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</si>
  <si>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</si>
  <si>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</si>
  <si>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</si>
  <si>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</si>
  <si>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</si>
  <si>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</si>
  <si>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</si>
  <si>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</si>
  <si>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</si>
  <si>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</si>
  <si>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</si>
  <si>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</si>
  <si>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</si>
  <si>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</si>
  <si>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</si>
  <si>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</si>
  <si>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</si>
  <si>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</si>
  <si>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</si>
  <si>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</si>
  <si>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</si>
  <si>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</si>
  <si>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</si>
  <si>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</si>
  <si>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</si>
  <si>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</si>
  <si>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</si>
  <si>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</si>
  <si>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</si>
  <si>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</si>
  <si>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</si>
  <si>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</si>
  <si>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</si>
  <si>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</si>
  <si>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</si>
  <si>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</si>
  <si>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</si>
  <si>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</si>
  <si>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</si>
  <si>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</si>
  <si>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</si>
  <si>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</si>
  <si>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</si>
  <si>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</si>
  <si>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</si>
  <si>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</si>
  <si>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</si>
  <si>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</si>
  <si>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</si>
  <si>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</si>
  <si>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</si>
  <si>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</si>
  <si>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</si>
  <si>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</si>
  <si>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</si>
  <si>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</si>
  <si>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</si>
  <si>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</si>
  <si>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</si>
  <si>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</si>
  <si>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</si>
  <si>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</si>
  <si>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</si>
  <si>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</si>
  <si>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</si>
  <si>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</si>
  <si>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</si>
  <si>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</si>
  <si>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</si>
  <si>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</si>
  <si>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</si>
  <si>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</si>
  <si>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</si>
  <si>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</si>
  <si>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</si>
  <si>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</si>
  <si>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</si>
  <si>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</si>
  <si>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</si>
  <si>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</si>
  <si>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</si>
  <si>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</si>
  <si>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</si>
  <si>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</si>
  <si>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</si>
  <si>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</si>
  <si>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</si>
  <si>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</si>
  <si>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</si>
  <si>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</si>
  <si>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</si>
  <si>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</si>
  <si>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</si>
  <si>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</si>
  <si>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</si>
  <si>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</si>
  <si>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</si>
  <si>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</si>
  <si>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</si>
  <si>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</si>
  <si>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</si>
  <si>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</si>
  <si>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</si>
  <si>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</si>
  <si>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</si>
  <si>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</si>
  <si>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</si>
  <si>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</si>
  <si>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</si>
  <si>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</si>
  <si>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</si>
  <si>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</si>
  <si>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</si>
  <si>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</si>
  <si>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</si>
  <si>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</si>
  <si>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</si>
  <si>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</si>
  <si>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</si>
  <si>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</si>
  <si>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</si>
  <si>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</si>
  <si>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</si>
  <si>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</si>
  <si>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</si>
  <si>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</si>
  <si>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</si>
  <si>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</si>
  <si>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</si>
  <si>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</si>
  <si>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</si>
  <si>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</si>
  <si>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</si>
  <si>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</si>
  <si>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</si>
  <si>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</si>
  <si>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</si>
  <si>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</si>
  <si>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</si>
  <si>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</si>
  <si>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</si>
  <si>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</si>
  <si>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</si>
  <si>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</si>
  <si>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</si>
  <si>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</si>
  <si>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</si>
  <si>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</si>
  <si>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</si>
  <si>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</si>
  <si>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</si>
  <si>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</si>
  <si>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</si>
  <si>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</si>
  <si>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</si>
  <si>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</si>
  <si>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</si>
  <si>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</si>
  <si>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</si>
  <si>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</si>
  <si>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</si>
  <si>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</si>
  <si>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</si>
  <si>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</si>
  <si>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</si>
  <si>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</si>
  <si>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</si>
  <si>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</si>
  <si>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</si>
  <si>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</si>
  <si>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</si>
  <si>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</si>
  <si>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</si>
  <si>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</si>
  <si>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</si>
  <si>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</si>
  <si>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</si>
  <si>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</si>
  <si>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</si>
  <si>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</si>
  <si>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</si>
  <si>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</si>
  <si>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</si>
  <si>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</si>
  <si>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</si>
  <si>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</si>
  <si>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</si>
  <si>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</si>
  <si>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</si>
  <si>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</si>
  <si>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</si>
  <si>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</si>
  <si>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</si>
  <si>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</si>
  <si>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</si>
  <si>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</si>
  <si>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</si>
  <si>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</si>
  <si>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</si>
  <si>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</si>
  <si>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</si>
  <si>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</si>
  <si>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</si>
  <si>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</si>
  <si>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</si>
  <si>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</si>
  <si>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</si>
  <si>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</si>
  <si>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</si>
  <si>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</si>
  <si>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</si>
  <si>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</si>
  <si>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</si>
  <si>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</si>
  <si>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</si>
  <si>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</si>
  <si>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</si>
  <si>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</si>
  <si>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</si>
  <si>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</si>
  <si>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</si>
  <si>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</si>
  <si>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</si>
  <si>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</si>
  <si>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</si>
  <si>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</si>
  <si>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</si>
  <si>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</si>
  <si>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</si>
  <si>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</si>
  <si>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</si>
  <si>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</si>
  <si>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</si>
  <si>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</si>
  <si>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</si>
  <si>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</si>
  <si>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</si>
  <si>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</si>
  <si>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</si>
  <si>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</si>
  <si>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</si>
  <si>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</si>
  <si>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</si>
  <si>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</si>
  <si>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</si>
  <si>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</si>
  <si>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</si>
  <si>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</si>
  <si>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</si>
  <si>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</si>
  <si>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</si>
  <si>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</si>
  <si>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</si>
  <si>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</si>
  <si>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</si>
  <si>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</si>
  <si>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</si>
  <si>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</si>
  <si>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</si>
  <si>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</si>
  <si>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</si>
  <si>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</si>
  <si>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</si>
  <si>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</si>
  <si>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</si>
  <si>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</si>
  <si>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</si>
  <si>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</si>
  <si>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</si>
  <si>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</si>
  <si>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</si>
  <si>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</si>
  <si>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</si>
  <si>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</si>
  <si>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</si>
  <si>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</si>
  <si>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</si>
  <si>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</si>
  <si>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</si>
  <si>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</si>
  <si>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</si>
  <si>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</si>
  <si>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</si>
  <si>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</si>
  <si>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</si>
  <si>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</si>
  <si>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</si>
  <si>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</si>
  <si>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</si>
  <si>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</si>
  <si>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</si>
  <si>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</si>
  <si>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</si>
  <si>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</si>
  <si>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</si>
  <si>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</si>
  <si>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</si>
  <si>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</si>
  <si>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</si>
  <si>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</si>
  <si>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</si>
  <si>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</si>
  <si>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</si>
  <si>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</si>
  <si>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</si>
  <si>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</si>
  <si>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</si>
  <si>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</si>
  <si>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</si>
  <si>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</si>
  <si>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</si>
  <si>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</si>
  <si>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</si>
  <si>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</si>
  <si>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</si>
  <si>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</si>
  <si>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</si>
  <si>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</si>
  <si>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</si>
  <si>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</si>
  <si>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</si>
  <si>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</si>
  <si>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</si>
  <si>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</si>
  <si>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</si>
  <si>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</si>
  <si>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</si>
  <si>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</si>
  <si>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</si>
  <si>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</si>
  <si>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</si>
  <si>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</si>
  <si>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</si>
  <si>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</si>
  <si>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</si>
  <si>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</si>
  <si>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</si>
  <si>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</si>
  <si>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</si>
  <si>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</si>
  <si>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</si>
  <si>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</si>
  <si>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</si>
  <si>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</si>
  <si>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</si>
  <si>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</si>
  <si>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</si>
  <si>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</si>
  <si>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</si>
  <si>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</si>
  <si>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</si>
  <si>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</si>
  <si>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</si>
  <si>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</si>
  <si>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</si>
  <si>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</si>
  <si>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</si>
  <si>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</si>
  <si>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</si>
  <si>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</si>
  <si>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</si>
  <si>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</si>
  <si>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</si>
  <si>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</si>
  <si>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</si>
  <si>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</si>
  <si>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</si>
  <si>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</si>
  <si>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</si>
  <si>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</si>
  <si>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</si>
  <si>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</si>
  <si>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</si>
  <si>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</si>
  <si>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</si>
  <si>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</si>
  <si>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</si>
  <si>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</si>
  <si>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</si>
  <si>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</si>
  <si>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</si>
  <si>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</si>
  <si>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</si>
  <si>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</si>
  <si>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</si>
  <si>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</si>
  <si>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</si>
  <si>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</si>
  <si>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</si>
  <si>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</si>
  <si>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</si>
  <si>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</si>
  <si>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</si>
  <si>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</si>
  <si>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</si>
  <si>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</si>
  <si>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</si>
  <si>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</si>
  <si>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</si>
  <si>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</si>
  <si>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</si>
  <si>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</si>
  <si>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</si>
  <si>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</si>
  <si>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</si>
  <si>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</si>
  <si>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</si>
  <si>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</si>
  <si>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</si>
  <si>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</si>
  <si>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</si>
  <si>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</si>
  <si>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</si>
  <si>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</si>
  <si>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</si>
  <si>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</si>
  <si>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</si>
  <si>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</si>
  <si>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</si>
  <si>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</si>
  <si>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</si>
  <si>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</si>
  <si>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</si>
  <si>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</si>
  <si>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</si>
  <si>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</si>
  <si>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</si>
  <si>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</si>
  <si>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</si>
  <si>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</si>
  <si>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</si>
  <si>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</si>
  <si>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</si>
  <si>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</si>
  <si>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</si>
  <si>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</si>
  <si>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</si>
  <si>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</si>
  <si>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</si>
  <si>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</si>
  <si>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</si>
  <si>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</si>
  <si>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</si>
  <si>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</si>
  <si>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</si>
  <si>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</si>
  <si>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</si>
  <si>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</si>
  <si>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</si>
  <si>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</si>
  <si>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</si>
  <si>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</si>
  <si>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</si>
  <si>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</si>
  <si>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</si>
  <si>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</si>
  <si>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</si>
  <si>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</si>
  <si>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</si>
  <si>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</si>
  <si>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</si>
  <si>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</si>
  <si>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</si>
  <si>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</si>
  <si>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</si>
  <si>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</si>
  <si>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</si>
  <si>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</si>
  <si>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</si>
  <si>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</si>
  <si>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</si>
  <si>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</si>
  <si>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</si>
  <si>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</si>
  <si>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</si>
  <si>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</si>
  <si>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</si>
  <si>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</si>
  <si>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</si>
  <si>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</si>
  <si>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</si>
  <si>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</si>
  <si>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</si>
  <si>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</si>
  <si>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</si>
  <si>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</si>
  <si>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</si>
  <si>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</si>
  <si>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</si>
  <si>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</si>
  <si>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</si>
  <si>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</si>
  <si>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</si>
  <si>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</si>
  <si>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</si>
  <si>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</si>
  <si>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</si>
  <si>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</si>
  <si>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</si>
  <si>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</si>
  <si>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</si>
  <si>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</si>
  <si>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</si>
  <si>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</si>
  <si>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</si>
  <si>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</si>
  <si>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</si>
  <si>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</si>
  <si>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</si>
  <si>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</si>
  <si>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</si>
  <si>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</si>
  <si>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</si>
  <si>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</si>
  <si>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</si>
  <si>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</si>
  <si>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</si>
  <si>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</si>
  <si>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</si>
  <si>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</si>
  <si>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</si>
  <si>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</si>
  <si>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</si>
  <si>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</si>
  <si>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</si>
  <si>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</si>
  <si>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</si>
  <si>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</si>
  <si>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</si>
  <si>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</si>
  <si>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</si>
  <si>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</si>
  <si>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</si>
  <si>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</si>
  <si>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</si>
  <si>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</si>
  <si>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</si>
  <si>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</si>
  <si>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</si>
  <si>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</si>
  <si>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</si>
  <si>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</si>
  <si>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</si>
  <si>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</si>
  <si>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</si>
  <si>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</si>
  <si>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</si>
  <si>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</si>
  <si>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</si>
  <si>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</si>
  <si>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</si>
  <si>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</si>
  <si>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</si>
  <si>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</si>
  <si>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</si>
  <si>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</si>
  <si>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</si>
  <si>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</si>
  <si>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</si>
  <si>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</si>
  <si>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</si>
  <si>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</si>
  <si>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</si>
  <si>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</si>
  <si>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</si>
  <si>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</si>
  <si>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</si>
  <si>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</si>
  <si>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</si>
  <si>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</si>
  <si>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</si>
  <si>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</si>
  <si>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</si>
  <si>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</si>
  <si>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</si>
  <si>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</si>
  <si>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</si>
  <si>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</si>
  <si>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</si>
  <si>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</si>
  <si>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</si>
  <si>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</si>
  <si>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</si>
  <si>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</si>
  <si>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</si>
  <si>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</si>
  <si>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</si>
  <si>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</si>
  <si>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</si>
  <si>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</si>
  <si>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</si>
  <si>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</si>
  <si>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</si>
  <si>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</si>
  <si>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</si>
  <si>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</si>
  <si>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</si>
  <si>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</si>
  <si>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</si>
  <si>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</si>
  <si>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</si>
  <si>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</si>
  <si>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</si>
  <si>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</si>
  <si>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</si>
  <si>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</si>
  <si>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</si>
  <si>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</si>
  <si>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</si>
  <si>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</si>
  <si>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</si>
  <si>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</si>
  <si>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</si>
  <si>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</si>
  <si>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</si>
  <si>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</si>
  <si>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</si>
  <si>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</si>
  <si>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</si>
  <si>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</si>
  <si>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</si>
  <si>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</si>
  <si>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</si>
  <si>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</si>
  <si>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</si>
  <si>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</si>
  <si>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</si>
  <si>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</si>
  <si>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</si>
  <si>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</si>
  <si>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</si>
  <si>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</si>
  <si>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</si>
  <si>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</si>
  <si>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</si>
  <si>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</si>
  <si>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</si>
  <si>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</si>
  <si>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</si>
  <si>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</si>
  <si>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</si>
  <si>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</si>
  <si>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</si>
  <si>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</si>
  <si>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</si>
  <si>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</si>
  <si>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</si>
  <si>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</si>
  <si>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</si>
  <si>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</si>
  <si>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</si>
  <si>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</si>
  <si>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</si>
  <si>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</si>
  <si>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</si>
  <si>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</si>
  <si>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</si>
  <si>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</si>
  <si>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</si>
  <si>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</si>
  <si>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</si>
  <si>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</si>
  <si>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</si>
  <si>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</si>
  <si>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</si>
  <si>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</si>
  <si>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</si>
  <si>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</si>
  <si>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</si>
  <si>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</si>
  <si>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</si>
  <si>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</si>
  <si>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</si>
  <si>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</si>
  <si>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</si>
  <si>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</si>
  <si>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</si>
  <si>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</si>
  <si>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</si>
  <si>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</si>
  <si>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</si>
  <si>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</si>
  <si>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</si>
  <si>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</si>
  <si>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</si>
  <si>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</si>
  <si>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</si>
  <si>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</si>
  <si>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</si>
  <si>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</si>
  <si>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</si>
  <si>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</si>
  <si>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</si>
  <si>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</si>
  <si>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</si>
  <si>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</si>
  <si>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</si>
  <si>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</si>
  <si>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</si>
  <si>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</si>
  <si>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</si>
  <si>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</si>
  <si>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</si>
  <si>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</si>
  <si>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</si>
  <si>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</si>
  <si>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</si>
  <si>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</si>
  <si>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</si>
  <si>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</si>
  <si>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</si>
  <si>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</si>
  <si>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</si>
  <si>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</si>
  <si>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</si>
  <si>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</si>
  <si>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</si>
  <si>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</si>
  <si>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</si>
  <si>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</si>
  <si>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</si>
  <si>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</si>
  <si>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</si>
  <si>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</si>
  <si>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</si>
  <si>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</si>
  <si>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</si>
  <si>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</si>
  <si>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</si>
  <si>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</si>
  <si>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</si>
  <si>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</si>
  <si>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</si>
  <si>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</si>
  <si>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</si>
  <si>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</si>
  <si>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</si>
  <si>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</si>
  <si>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</si>
  <si>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</si>
  <si>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</si>
  <si>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</si>
  <si>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</si>
  <si>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</si>
  <si>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</si>
  <si>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</si>
  <si>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</si>
  <si>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</si>
  <si>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</si>
  <si>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</si>
  <si>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</si>
  <si>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</si>
  <si>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</si>
  <si>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</si>
  <si>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</si>
  <si>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</si>
  <si>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</si>
  <si>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</si>
  <si>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</si>
  <si>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</si>
  <si>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</si>
  <si>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</si>
  <si>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</si>
  <si>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</si>
  <si>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</si>
  <si>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</si>
  <si>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</si>
  <si>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</si>
  <si>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</si>
  <si>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</si>
  <si>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</si>
  <si>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</si>
  <si>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</si>
  <si>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</si>
  <si>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</si>
  <si>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</si>
  <si>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</si>
  <si>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</si>
  <si>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</si>
  <si>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</si>
  <si>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</si>
  <si>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</si>
  <si>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</si>
  <si>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</si>
  <si>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</si>
  <si>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</si>
  <si>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</si>
  <si>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</si>
  <si>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</si>
  <si>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</si>
  <si>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</si>
  <si>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</si>
  <si>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</si>
  <si>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</si>
  <si>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</si>
  <si>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</si>
  <si>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</si>
  <si>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</si>
  <si>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</si>
  <si>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</si>
  <si>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</si>
  <si>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</si>
  <si>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</si>
  <si>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</si>
  <si>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</si>
  <si>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</si>
  <si>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</si>
  <si>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</si>
  <si>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</si>
  <si>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</si>
  <si>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</si>
  <si>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</si>
  <si>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</si>
  <si>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</si>
  <si>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</si>
  <si>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</si>
  <si>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</si>
  <si>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</si>
  <si>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</si>
  <si>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</si>
  <si>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</si>
  <si>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</si>
  <si>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</si>
  <si>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</si>
  <si>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</si>
  <si>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</si>
  <si>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</si>
  <si>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</si>
  <si>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</si>
  <si>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</si>
  <si>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</si>
  <si>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</si>
  <si>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</si>
  <si>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</si>
  <si>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</si>
  <si>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</si>
  <si>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</si>
  <si>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</si>
  <si>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</si>
  <si>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</si>
  <si>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</si>
  <si>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</si>
  <si>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</si>
  <si>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</si>
  <si>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</si>
  <si>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</si>
  <si>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</si>
  <si>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</si>
  <si>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</si>
  <si>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</si>
  <si>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</si>
  <si>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</si>
  <si>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</si>
  <si>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</si>
  <si>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</si>
  <si>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</si>
  <si>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</si>
  <si>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</si>
  <si>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</si>
  <si>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</si>
  <si>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</si>
  <si>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</si>
  <si>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</si>
  <si>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</si>
  <si>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</si>
  <si>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</si>
  <si>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</si>
  <si>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</si>
  <si>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</si>
  <si>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</si>
  <si>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</si>
  <si>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</si>
  <si>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</si>
  <si>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</si>
  <si>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</si>
  <si>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</si>
  <si>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</si>
  <si>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</si>
  <si>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</si>
  <si>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</si>
  <si>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</si>
  <si>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</si>
  <si>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</si>
  <si>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</si>
  <si>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</si>
  <si>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</si>
  <si>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</si>
  <si>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</si>
  <si>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</si>
  <si>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</si>
  <si>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</si>
  <si>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</si>
  <si>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</si>
  <si>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</si>
  <si>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</si>
  <si>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</si>
  <si>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</si>
  <si>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</si>
  <si>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</si>
  <si>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</si>
  <si>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</si>
  <si>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</si>
  <si>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</si>
  <si>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</si>
  <si>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</si>
  <si>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</si>
  <si>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</si>
  <si>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</si>
  <si>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</si>
  <si>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</si>
  <si>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</si>
  <si>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</si>
  <si>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</si>
  <si>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</si>
  <si>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</si>
  <si>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</si>
  <si>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</si>
  <si>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</si>
  <si>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</si>
  <si>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</si>
  <si>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</si>
  <si>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</si>
  <si>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</si>
  <si>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</si>
  <si>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</si>
  <si>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</si>
  <si>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</si>
  <si>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</si>
  <si>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</si>
  <si>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</si>
  <si>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</si>
  <si>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</si>
  <si>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</si>
  <si>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</si>
  <si>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</si>
  <si>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</si>
  <si>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</si>
  <si>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</si>
  <si>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</si>
  <si>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</si>
  <si>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</si>
  <si>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</si>
  <si>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</si>
  <si>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</si>
  <si>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</si>
  <si>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</si>
  <si>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</si>
  <si>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</si>
  <si>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</si>
  <si>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</si>
  <si>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</si>
  <si>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</si>
  <si>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</si>
  <si>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</si>
  <si>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</si>
  <si>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</si>
  <si>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</si>
  <si>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</si>
  <si>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</si>
  <si>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</si>
  <si>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</si>
  <si>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</si>
  <si>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</si>
  <si>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</si>
  <si>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</si>
  <si>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</si>
  <si>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</si>
  <si>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</si>
  <si>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</si>
  <si>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</si>
  <si>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</si>
  <si>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</si>
  <si>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</si>
  <si>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</si>
  <si>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</si>
  <si>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</si>
  <si>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</si>
  <si>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</si>
  <si>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</si>
  <si>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</si>
  <si>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</si>
  <si>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</si>
  <si>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</si>
  <si>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</si>
  <si>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</si>
  <si>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</si>
  <si>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</si>
  <si>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</si>
  <si>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</si>
  <si>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</si>
  <si>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</si>
  <si>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</si>
  <si>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</si>
  <si>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</si>
  <si>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</si>
  <si>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</si>
  <si>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</si>
  <si>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</si>
  <si>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</si>
  <si>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</si>
  <si>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</si>
  <si>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</si>
  <si>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</si>
  <si>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</si>
  <si>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</si>
  <si>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</si>
  <si>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</si>
  <si>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</si>
  <si>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</si>
  <si>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</si>
  <si>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</si>
  <si>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</si>
  <si>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</si>
  <si>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</si>
  <si>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</si>
  <si>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</si>
  <si>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</si>
  <si>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</si>
  <si>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</si>
  <si>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</si>
  <si>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</si>
  <si>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</si>
  <si>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</si>
  <si>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</si>
  <si>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</si>
  <si>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</si>
  <si>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</si>
  <si>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</si>
  <si>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</si>
  <si>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</si>
  <si>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</si>
  <si>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</si>
  <si>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</si>
  <si>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</si>
  <si>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</si>
  <si>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</si>
  <si>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</si>
  <si>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</si>
  <si>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</si>
  <si>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</si>
  <si>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</si>
  <si>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</si>
  <si>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</si>
  <si>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</si>
  <si>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</si>
  <si>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</si>
  <si>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</si>
  <si>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</si>
  <si>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</si>
  <si>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</si>
  <si>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</si>
  <si>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</si>
  <si>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</si>
  <si>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</si>
  <si>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</si>
  <si>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</si>
  <si>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</si>
  <si>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</si>
  <si>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</si>
  <si>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</si>
  <si>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</si>
  <si>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</si>
  <si>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</si>
  <si>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</si>
  <si>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</si>
  <si>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</si>
  <si>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</si>
  <si>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</si>
  <si>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</si>
  <si>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</si>
  <si>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</si>
  <si>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</si>
  <si>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</si>
  <si>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</si>
  <si>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</si>
  <si>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</si>
  <si>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</si>
  <si>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</si>
  <si>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</si>
  <si>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</si>
  <si>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</si>
  <si>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</si>
  <si>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</si>
  <si>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</si>
  <si>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</si>
  <si>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</si>
  <si>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</si>
  <si>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</si>
  <si>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</si>
  <si>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</si>
  <si>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</si>
  <si>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</si>
  <si>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</si>
  <si>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</si>
  <si>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</si>
  <si>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</si>
  <si>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</si>
  <si>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</si>
  <si>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</si>
  <si>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</si>
  <si>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</si>
  <si>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</si>
  <si>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</si>
  <si>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</si>
  <si>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</si>
  <si>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</si>
  <si>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</si>
  <si>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</si>
  <si>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</si>
  <si>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</si>
  <si>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</si>
  <si>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</si>
  <si>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</si>
  <si>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</si>
  <si>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</si>
  <si>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</si>
  <si>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</si>
  <si>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</si>
  <si>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</si>
  <si>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</si>
  <si>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</si>
  <si>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</si>
  <si>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</si>
  <si>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</si>
  <si>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</si>
  <si>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</si>
  <si>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</si>
  <si>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</si>
  <si>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</si>
  <si>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</si>
  <si>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</si>
  <si>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</si>
  <si>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</si>
  <si>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</si>
  <si>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</si>
  <si>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</si>
  <si>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</si>
  <si>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</si>
  <si>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</si>
  <si>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</si>
  <si>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</si>
  <si>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</si>
  <si>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</si>
  <si>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</si>
  <si>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</si>
  <si>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</si>
  <si>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</si>
  <si>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</si>
  <si>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</si>
  <si>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</si>
  <si>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</si>
  <si>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</si>
  <si>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</si>
  <si>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</si>
  <si>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</si>
  <si>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</si>
  <si>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</si>
  <si>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</si>
  <si>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</si>
  <si>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</si>
  <si>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</si>
  <si>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</si>
  <si>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</si>
  <si>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</si>
  <si>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</si>
  <si>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</si>
  <si>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</si>
  <si>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</si>
  <si>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</si>
  <si>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</si>
  <si>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</si>
  <si>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</si>
  <si>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</si>
  <si>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</si>
  <si>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</si>
  <si>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</si>
  <si>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</si>
  <si>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</si>
  <si>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</si>
  <si>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</si>
  <si>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</si>
  <si>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</si>
  <si>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</si>
  <si>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</si>
  <si>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</si>
  <si>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</si>
  <si>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</si>
  <si>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</si>
  <si>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</si>
  <si>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</si>
  <si>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</si>
  <si>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</si>
  <si>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</si>
  <si>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</si>
  <si>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</si>
  <si>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</si>
  <si>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</si>
  <si>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</si>
  <si>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</si>
  <si>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</si>
  <si>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</si>
  <si>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</si>
  <si>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</si>
  <si>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</si>
  <si>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</si>
  <si>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</si>
  <si>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</si>
  <si>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</si>
  <si>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</si>
  <si>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</si>
  <si>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</si>
  <si>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</si>
  <si>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</si>
  <si>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</si>
  <si>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</si>
  <si>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</si>
  <si>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</si>
  <si>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</si>
  <si>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</si>
  <si>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</si>
  <si>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</si>
  <si>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</si>
  <si>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</si>
  <si>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</si>
  <si>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</si>
  <si>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</si>
  <si>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</si>
  <si>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</si>
  <si>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</si>
  <si>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</si>
  <si>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</si>
  <si>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</si>
  <si>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</si>
  <si>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</si>
  <si>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</si>
  <si>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</si>
  <si>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</si>
  <si>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</si>
  <si>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</si>
  <si>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</si>
  <si>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</si>
  <si>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</si>
  <si>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</si>
  <si>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</si>
  <si>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</si>
  <si>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</si>
  <si>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</si>
  <si>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</si>
  <si>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</si>
  <si>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</si>
  <si>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</si>
  <si>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</si>
  <si>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</si>
  <si>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</si>
  <si>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</si>
  <si>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</si>
  <si>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</si>
  <si>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</si>
  <si>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</si>
  <si>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</si>
  <si>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</si>
  <si>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</si>
  <si>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</si>
  <si>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</si>
  <si>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</si>
  <si>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</si>
  <si>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</si>
  <si>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</si>
  <si>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</si>
  <si>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</si>
  <si>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</si>
  <si>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</si>
  <si>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</si>
  <si>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</si>
  <si>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</si>
  <si>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</si>
  <si>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</si>
  <si>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</si>
  <si>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</si>
  <si>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</si>
  <si>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</si>
  <si>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</si>
  <si>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</si>
  <si>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</si>
  <si>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</si>
  <si>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</si>
  <si>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</si>
  <si>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</si>
  <si>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</si>
  <si>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</si>
  <si>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</si>
  <si>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</si>
  <si>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</si>
  <si>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</si>
  <si>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</si>
  <si>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</si>
  <si>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</si>
  <si>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</si>
  <si>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</si>
  <si>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</si>
  <si>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</si>
  <si>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</si>
  <si>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</si>
  <si>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</si>
  <si>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</si>
  <si>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</si>
  <si>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</si>
  <si>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</si>
  <si>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</si>
  <si>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</si>
  <si>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</si>
  <si>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</si>
  <si>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</si>
  <si>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</si>
  <si>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</si>
  <si>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</si>
  <si>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</si>
  <si>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</si>
  <si>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</si>
  <si>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</si>
  <si>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</si>
  <si>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</si>
  <si>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</si>
  <si>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</si>
  <si>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</si>
  <si>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</si>
  <si>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</si>
  <si>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</si>
  <si>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</si>
  <si>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</si>
  <si>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</si>
  <si>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</si>
  <si>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</si>
  <si>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</si>
  <si>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</si>
  <si>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</si>
  <si>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</si>
  <si>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</si>
  <si>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</si>
  <si>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</si>
  <si>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</si>
  <si>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</si>
  <si>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</si>
  <si>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</si>
  <si>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</si>
  <si>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</si>
  <si>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</si>
  <si>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</si>
  <si>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</si>
  <si>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</si>
  <si>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</si>
  <si>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</si>
  <si>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</si>
  <si>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</si>
  <si>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</si>
  <si>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</si>
  <si>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</si>
  <si>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</si>
  <si>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</si>
  <si>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</si>
  <si>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</si>
  <si>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</si>
  <si>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</si>
  <si>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</si>
  <si>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</si>
  <si>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</si>
  <si>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</si>
  <si>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</si>
  <si>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</si>
  <si>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</si>
  <si>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</si>
  <si>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</si>
  <si>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</si>
  <si>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</si>
  <si>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</si>
  <si>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</si>
  <si>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</si>
  <si>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</si>
  <si>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</si>
  <si>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</si>
  <si>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</si>
  <si>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</si>
  <si>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</si>
  <si>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</si>
  <si>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</si>
  <si>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</si>
  <si>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</si>
  <si>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</si>
  <si>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</si>
  <si>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</si>
  <si>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</si>
  <si>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</si>
  <si>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</si>
  <si>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</si>
  <si>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</si>
  <si>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</si>
  <si>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</si>
  <si>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</si>
  <si>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</si>
  <si>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</si>
  <si>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</si>
  <si>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</si>
  <si>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</si>
  <si>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</si>
  <si>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</si>
  <si>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</si>
  <si>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</si>
  <si>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</si>
  <si>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</si>
  <si>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</si>
  <si>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</si>
  <si>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</si>
  <si>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</si>
  <si>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</si>
  <si>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</si>
  <si>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</si>
  <si>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</si>
  <si>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</si>
  <si>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</si>
  <si>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</si>
  <si>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</si>
  <si>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</si>
  <si>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</si>
  <si>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</si>
  <si>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</si>
  <si>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</si>
  <si>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</si>
  <si>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</si>
  <si>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</si>
  <si>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</si>
  <si>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</si>
  <si>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</si>
  <si>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</si>
  <si>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</si>
  <si>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</si>
  <si>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</si>
  <si>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</si>
  <si>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</si>
  <si>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</si>
  <si>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</si>
  <si>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</si>
  <si>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</si>
  <si>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</si>
  <si>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</si>
  <si>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</si>
  <si>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</si>
  <si>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</si>
  <si>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</si>
  <si>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</si>
  <si>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</si>
  <si>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</si>
  <si>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</si>
  <si>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</si>
  <si>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</si>
  <si>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</si>
  <si>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</si>
  <si>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</si>
  <si>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</si>
  <si>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</si>
  <si>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</si>
  <si>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</si>
  <si>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</si>
  <si>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</si>
  <si>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</si>
  <si>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</si>
  <si>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</si>
  <si>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</si>
  <si>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</si>
  <si>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</si>
  <si>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</si>
  <si>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</si>
  <si>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</si>
  <si>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</si>
  <si>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</si>
  <si>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</si>
  <si>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</si>
  <si>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</si>
  <si>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</si>
  <si>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</si>
  <si>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</si>
  <si>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</si>
  <si>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</si>
  <si>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</si>
  <si>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</si>
  <si>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</si>
  <si>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</si>
  <si>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</si>
  <si>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</si>
  <si>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</si>
  <si>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</si>
  <si>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</si>
  <si>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</si>
  <si>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</si>
  <si>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</si>
  <si>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</si>
  <si>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</si>
  <si>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</si>
  <si>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</si>
  <si>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</si>
  <si>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</si>
  <si>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</si>
  <si>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</si>
  <si>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</si>
  <si>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</si>
  <si>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</si>
  <si>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</si>
  <si>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</si>
  <si>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</si>
  <si>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</si>
  <si>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</si>
  <si>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</si>
  <si>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</si>
  <si>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</si>
  <si>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</si>
  <si>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</si>
  <si>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</si>
  <si>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</si>
  <si>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</si>
  <si>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</si>
  <si>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</si>
  <si>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</si>
  <si>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</si>
  <si>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</si>
  <si>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</si>
  <si>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</si>
  <si>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</si>
  <si>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</si>
  <si>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</si>
  <si>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</si>
  <si>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</si>
  <si>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</si>
  <si>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</si>
  <si>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</si>
  <si>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</si>
  <si>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</si>
  <si>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</si>
  <si>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</si>
  <si>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</si>
  <si>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</si>
  <si>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</si>
  <si>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</si>
  <si>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</si>
  <si>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</si>
  <si>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</si>
  <si>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</si>
  <si>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</si>
  <si>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</si>
  <si>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</si>
  <si>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</si>
  <si>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</si>
  <si>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</si>
  <si>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</si>
  <si>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</si>
  <si>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</si>
  <si>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</si>
  <si>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</si>
  <si>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</si>
  <si>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</si>
  <si>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</si>
  <si>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</si>
  <si>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</si>
  <si>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</si>
  <si>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</si>
  <si>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</si>
  <si>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</si>
  <si>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</si>
  <si>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</si>
  <si>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</si>
  <si>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</si>
  <si>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</si>
  <si>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</si>
  <si>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</si>
  <si>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</si>
  <si>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</si>
  <si>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</si>
  <si>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</si>
  <si>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</si>
  <si>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</si>
  <si>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</si>
  <si>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</si>
  <si>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</si>
  <si>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</si>
  <si>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</si>
  <si>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</si>
  <si>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</si>
  <si>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</si>
  <si>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</si>
  <si>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</si>
  <si>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</si>
  <si>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</si>
  <si>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</si>
  <si>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</si>
  <si>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</si>
  <si>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</si>
  <si>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</si>
  <si>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</si>
  <si>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</si>
  <si>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</si>
  <si>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</si>
  <si>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</si>
  <si>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</si>
  <si>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</si>
  <si>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</si>
  <si>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</si>
  <si>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</si>
  <si>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</si>
  <si>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</si>
  <si>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</si>
  <si>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</si>
  <si>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</si>
  <si>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</si>
  <si>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</si>
  <si>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</si>
  <si>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</si>
  <si>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</si>
  <si>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</si>
  <si>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</si>
  <si>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</si>
  <si>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</si>
  <si>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</si>
  <si>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</si>
  <si>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</si>
  <si>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</si>
  <si>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</si>
  <si>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</si>
  <si>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</si>
  <si>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</si>
  <si>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</si>
  <si>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</si>
  <si>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</si>
  <si>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</si>
  <si>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</si>
  <si>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</si>
  <si>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</si>
  <si>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</si>
  <si>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</si>
  <si>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</si>
  <si>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</si>
  <si>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</si>
  <si>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</si>
  <si>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</si>
  <si>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</si>
  <si>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</si>
  <si>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</si>
  <si>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</si>
  <si>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</si>
  <si>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</si>
  <si>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</si>
  <si>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</si>
  <si>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</si>
  <si>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</si>
  <si>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</si>
  <si>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</si>
  <si>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</si>
  <si>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</si>
  <si>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</si>
  <si>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</si>
  <si>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</si>
  <si>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</si>
  <si>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</si>
  <si>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</si>
  <si>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</si>
  <si>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</si>
  <si>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</si>
  <si>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</si>
  <si>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</si>
  <si>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</si>
  <si>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</si>
  <si>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</si>
  <si>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</si>
  <si>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</si>
  <si>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</si>
  <si>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</si>
  <si>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</si>
  <si>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</si>
  <si>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</si>
  <si>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</si>
  <si>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</si>
  <si>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</si>
  <si>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</si>
  <si>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</si>
  <si>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</si>
  <si>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</si>
  <si>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</si>
  <si>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</si>
  <si>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</si>
  <si>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</si>
  <si>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</si>
  <si>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</si>
  <si>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</si>
  <si>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</si>
  <si>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</si>
  <si>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</si>
  <si>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</si>
  <si>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</si>
  <si>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</si>
  <si>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</si>
  <si>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</si>
  <si>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</si>
  <si>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</si>
  <si>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</si>
  <si>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</si>
  <si>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</si>
  <si>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</si>
  <si>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</si>
  <si>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</si>
  <si>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</si>
  <si>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</si>
  <si>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</si>
  <si>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</si>
  <si>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</si>
  <si>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</si>
  <si>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</si>
  <si>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</si>
  <si>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</si>
  <si>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</si>
  <si>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</si>
  <si>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</si>
  <si>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</si>
  <si>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</si>
  <si>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</si>
  <si>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</si>
  <si>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</si>
  <si>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</si>
  <si>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</si>
  <si>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</si>
  <si>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</si>
  <si>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</si>
  <si>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</si>
  <si>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</si>
  <si>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</si>
  <si>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</si>
  <si>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</si>
  <si>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</si>
  <si>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</si>
  <si>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</si>
  <si>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</si>
  <si>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</si>
  <si>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</si>
  <si>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</si>
  <si>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</si>
  <si>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</si>
  <si>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</si>
  <si>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</si>
  <si>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</si>
  <si>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</si>
  <si>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</si>
  <si>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</si>
  <si>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</si>
  <si>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</si>
  <si>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</si>
  <si>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</si>
  <si>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</si>
  <si>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</si>
  <si>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</si>
  <si>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</si>
  <si>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</si>
  <si>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</si>
  <si>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</si>
  <si>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</si>
  <si>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</si>
  <si>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</si>
  <si>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</si>
  <si>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</si>
  <si>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</si>
  <si>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</si>
  <si>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</si>
  <si>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</si>
  <si>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</si>
  <si>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</si>
  <si>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</si>
  <si>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</si>
  <si>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</si>
  <si>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</si>
  <si>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</si>
  <si>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</si>
  <si>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</si>
  <si>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</si>
  <si>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</si>
  <si>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</si>
  <si>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</si>
  <si>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</si>
  <si>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</si>
  <si>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</si>
  <si>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</si>
  <si>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</si>
  <si>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</si>
  <si>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</si>
  <si>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</si>
  <si>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</si>
  <si>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</si>
  <si>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</si>
  <si>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</si>
  <si>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</si>
  <si>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</si>
  <si>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</si>
  <si>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</si>
  <si>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</si>
  <si>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</si>
  <si>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</si>
  <si>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</si>
  <si>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</si>
  <si>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</si>
  <si>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</si>
  <si>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</si>
  <si>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</si>
  <si>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</si>
  <si>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</si>
  <si>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</si>
  <si>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</si>
  <si>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</si>
  <si>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</si>
  <si>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</si>
  <si>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</si>
  <si>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</si>
  <si>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</si>
  <si>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</si>
  <si>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</si>
  <si>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</si>
  <si>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</si>
  <si>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</si>
  <si>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</si>
  <si>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</si>
  <si>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</si>
  <si>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</si>
  <si>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</si>
  <si>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</si>
  <si>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</si>
  <si>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</si>
  <si>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</si>
  <si>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</si>
  <si>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</si>
  <si>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</si>
  <si>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</si>
  <si>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</si>
  <si>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</si>
  <si>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</si>
  <si>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</si>
  <si>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</si>
  <si>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</si>
  <si>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</si>
  <si>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</si>
  <si>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</si>
  <si>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</si>
  <si>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</si>
  <si>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</si>
  <si>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</si>
  <si>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</si>
  <si>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</si>
  <si>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</si>
  <si>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</si>
  <si>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</si>
  <si>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</si>
  <si>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</si>
  <si>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</si>
  <si>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</si>
  <si>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</si>
  <si>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</si>
  <si>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</si>
  <si>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</si>
  <si>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</si>
  <si>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</si>
  <si>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</si>
  <si>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</si>
  <si>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</si>
  <si>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</si>
  <si>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</si>
  <si>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</si>
  <si>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</si>
  <si>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</si>
  <si>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</si>
  <si>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</si>
  <si>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</si>
  <si>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</si>
  <si>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</si>
  <si>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</si>
  <si>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</si>
  <si>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</si>
  <si>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</si>
  <si>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</si>
  <si>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</si>
  <si>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</si>
  <si>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</si>
  <si>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</si>
  <si>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</si>
  <si>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</si>
  <si>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</si>
  <si>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</si>
  <si>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</si>
  <si>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</si>
  <si>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</si>
  <si>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</si>
  <si>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</si>
  <si>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</si>
  <si>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</si>
  <si>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</si>
  <si>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</si>
  <si>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</si>
  <si>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</si>
  <si>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</si>
  <si>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</si>
  <si>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</si>
  <si>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</si>
  <si>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</si>
  <si>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</si>
  <si>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</si>
  <si>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</si>
  <si>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</si>
  <si>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</si>
  <si>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</si>
  <si>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</si>
  <si>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</si>
  <si>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</si>
  <si>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</si>
  <si>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</si>
  <si>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</si>
  <si>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</si>
  <si>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</si>
  <si>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</si>
  <si>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</si>
  <si>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</si>
  <si>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</si>
  <si>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</si>
  <si>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</si>
  <si>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</si>
  <si>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</si>
  <si>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</si>
  <si>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</si>
  <si>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</si>
  <si>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</si>
  <si>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</si>
  <si>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</si>
  <si>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</si>
  <si>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</si>
  <si>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</si>
  <si>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</si>
  <si>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</si>
  <si>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</si>
  <si>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</si>
  <si>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</si>
  <si>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</si>
  <si>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</si>
  <si>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</si>
  <si>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</si>
  <si>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</si>
  <si>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</si>
  <si>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</si>
  <si>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</si>
  <si>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</si>
  <si>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</si>
  <si>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</si>
  <si>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</si>
  <si>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</si>
  <si>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</si>
  <si>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</si>
  <si>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</si>
  <si>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</si>
  <si>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</si>
  <si>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</si>
  <si>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</si>
  <si>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</si>
  <si>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</si>
  <si>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</si>
  <si>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</si>
  <si>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</si>
  <si>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</si>
  <si>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</si>
  <si>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</si>
  <si>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</si>
  <si>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</si>
  <si>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</si>
  <si>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</si>
  <si>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</si>
  <si>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</si>
  <si>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</si>
  <si>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</si>
  <si>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</si>
  <si>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</si>
  <si>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</si>
  <si>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</si>
  <si>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</si>
  <si>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</si>
  <si>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</si>
  <si>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</si>
  <si>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</si>
  <si>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</si>
  <si>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</si>
  <si>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</si>
  <si>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</si>
  <si>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</si>
  <si>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</si>
  <si>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</si>
  <si>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</si>
  <si>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</si>
  <si>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</si>
  <si>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</si>
  <si>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</si>
  <si>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</si>
  <si>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</si>
  <si>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</si>
  <si>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</si>
  <si>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</si>
  <si>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</si>
  <si>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</si>
  <si>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</si>
  <si>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</si>
  <si>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</si>
  <si>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</si>
  <si>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</si>
  <si>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</si>
  <si>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</si>
  <si>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</si>
  <si>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</si>
  <si>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</si>
  <si>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</si>
  <si>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</si>
  <si>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</si>
  <si>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</si>
  <si>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</si>
  <si>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</si>
  <si>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</si>
  <si>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</si>
  <si>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</si>
  <si>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</si>
  <si>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</si>
  <si>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</si>
  <si>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</si>
  <si>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</si>
  <si>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</si>
  <si>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</si>
  <si>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</si>
  <si>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</si>
  <si>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</si>
  <si>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</si>
  <si>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</si>
  <si>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</si>
  <si>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</si>
  <si>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</si>
  <si>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</si>
  <si>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</si>
  <si>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</si>
  <si>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</si>
  <si>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</si>
  <si>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</si>
  <si>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</si>
  <si>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</si>
  <si>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</si>
  <si>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</si>
  <si>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</si>
  <si>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</si>
  <si>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</si>
  <si>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</si>
  <si>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</si>
  <si>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</si>
  <si>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</si>
  <si>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</si>
  <si>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</si>
  <si>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</si>
  <si>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</si>
  <si>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</si>
  <si>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</si>
  <si>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</si>
  <si>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</si>
  <si>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</si>
  <si>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</si>
  <si>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</si>
  <si>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</si>
  <si>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</si>
  <si>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</si>
  <si>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</si>
  <si>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</si>
  <si>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</si>
  <si>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</si>
  <si>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</si>
  <si>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</si>
  <si>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</si>
  <si>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</si>
  <si>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</si>
  <si>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</si>
  <si>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</si>
  <si>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</si>
  <si>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</si>
  <si>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</si>
  <si>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</si>
  <si>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</si>
  <si>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</si>
  <si>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</si>
  <si>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</si>
  <si>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</si>
  <si>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</si>
  <si>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</si>
  <si>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</si>
  <si>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</si>
  <si>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</si>
  <si>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</si>
  <si>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</si>
  <si>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</si>
  <si>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</si>
  <si>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</si>
  <si>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</si>
  <si>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</si>
  <si>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</si>
  <si>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</si>
  <si>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</si>
  <si>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</si>
  <si>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</si>
  <si>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</si>
  <si>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</si>
  <si>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</si>
  <si>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</si>
  <si>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</si>
  <si>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</si>
  <si>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</si>
  <si>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</si>
  <si>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</si>
  <si>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</si>
  <si>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</si>
  <si>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</si>
  <si>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</si>
  <si>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</si>
  <si>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</si>
  <si>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</si>
  <si>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</si>
  <si>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</si>
  <si>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</si>
  <si>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</si>
  <si>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</si>
  <si>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</si>
  <si>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</si>
  <si>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</si>
  <si>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</si>
  <si>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</si>
  <si>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</si>
  <si>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</si>
  <si>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</si>
  <si>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</si>
  <si>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</si>
  <si>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</si>
  <si>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</si>
  <si>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</si>
  <si>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</si>
  <si>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</si>
  <si>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</si>
  <si>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</si>
  <si>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</si>
  <si>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</si>
  <si>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</si>
  <si>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</si>
  <si>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</si>
  <si>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</si>
  <si>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</si>
  <si>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</si>
  <si>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</si>
  <si>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</si>
  <si>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</si>
  <si>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</si>
  <si>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</si>
  <si>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</si>
  <si>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</si>
  <si>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</si>
  <si>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</si>
  <si>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</si>
  <si>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</si>
  <si>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</si>
  <si>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</si>
  <si>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</si>
  <si>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</si>
  <si>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</si>
  <si>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</si>
  <si>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</si>
  <si>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</si>
  <si>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</si>
  <si>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</si>
  <si>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</si>
  <si>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</si>
  <si>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</si>
  <si>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</si>
  <si>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</si>
  <si>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</si>
  <si>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</si>
  <si>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</si>
  <si>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</si>
  <si>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</si>
  <si>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</si>
  <si>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</si>
  <si>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</si>
  <si>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</si>
  <si>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</si>
  <si>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</si>
  <si>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</si>
  <si>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</si>
  <si>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</si>
  <si>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</si>
  <si>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</si>
  <si>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</si>
  <si>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</si>
  <si>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</si>
  <si>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</si>
  <si>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</si>
  <si>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</si>
  <si>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</si>
  <si>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</si>
  <si>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</si>
  <si>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</si>
  <si>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</si>
  <si>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</si>
  <si>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</si>
  <si>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</si>
  <si>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</si>
  <si>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</si>
  <si>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</si>
  <si>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</si>
  <si>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</si>
  <si>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</si>
  <si>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</si>
  <si>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</si>
  <si>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</si>
  <si>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</si>
  <si>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</si>
  <si>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</si>
  <si>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</si>
  <si>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</si>
  <si>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</si>
  <si>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</si>
  <si>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</si>
  <si>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</si>
  <si>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</si>
  <si>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</si>
  <si>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</si>
  <si>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</si>
  <si>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</si>
  <si>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</si>
  <si>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</si>
  <si>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</si>
  <si>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</si>
  <si>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</si>
  <si>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</si>
  <si>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</si>
  <si>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</si>
  <si>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</si>
  <si>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</si>
  <si>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</si>
  <si>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</si>
  <si>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</si>
  <si>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</si>
  <si>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</si>
  <si>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</si>
  <si>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</si>
  <si>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</si>
  <si>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</si>
  <si>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</si>
  <si>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</si>
  <si>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</si>
  <si>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</si>
  <si>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</si>
  <si>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</si>
  <si>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</si>
  <si>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</si>
  <si>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</si>
  <si>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</si>
  <si>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</si>
  <si>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</si>
  <si>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</si>
  <si>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</si>
  <si>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</si>
  <si>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</si>
  <si>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</si>
  <si>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</si>
  <si>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</si>
  <si>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</si>
  <si>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</si>
  <si>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</si>
  <si>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</si>
  <si>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</si>
  <si>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</si>
  <si>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</si>
  <si>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</si>
  <si>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</si>
  <si>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</si>
  <si>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</si>
  <si>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</si>
  <si>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</si>
  <si>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</si>
  <si>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</si>
  <si>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</si>
  <si>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</si>
  <si>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</si>
  <si>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</si>
  <si>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</si>
  <si>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</si>
  <si>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</si>
  <si>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</si>
  <si>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</si>
  <si>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</si>
  <si>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</si>
  <si>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</si>
  <si>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</si>
  <si>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</si>
  <si>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</si>
  <si>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</si>
  <si>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</si>
  <si>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</si>
  <si>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</si>
  <si>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</si>
  <si>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</si>
  <si>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</si>
  <si>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</si>
  <si>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</si>
  <si>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</si>
  <si>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</si>
  <si>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</si>
  <si>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</si>
  <si>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</si>
  <si>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</si>
  <si>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</si>
  <si>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</si>
  <si>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</si>
  <si>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</si>
  <si>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</si>
  <si>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</si>
  <si>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</si>
  <si>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</si>
  <si>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</si>
  <si>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</si>
  <si>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</si>
  <si>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</si>
  <si>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</si>
  <si>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</si>
  <si>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</si>
  <si>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</si>
  <si>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</si>
  <si>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</si>
  <si>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</si>
  <si>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</si>
  <si>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</si>
  <si>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</si>
  <si>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</si>
  <si>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</si>
  <si>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</si>
  <si>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</si>
  <si>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</si>
  <si>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</si>
  <si>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</si>
  <si>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</si>
  <si>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</si>
  <si>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</si>
  <si>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</si>
  <si>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</si>
  <si>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</si>
  <si>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</si>
  <si>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</si>
  <si>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</si>
  <si>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</si>
  <si>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</si>
  <si>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</si>
  <si>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</si>
  <si>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</si>
  <si>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</si>
  <si>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</si>
  <si>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</si>
  <si>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</si>
  <si>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</si>
  <si>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</si>
  <si>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</si>
  <si>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</si>
  <si>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</si>
  <si>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</si>
  <si>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</si>
  <si>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</si>
  <si>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</si>
  <si>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</si>
  <si>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</si>
  <si>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</si>
  <si>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</si>
  <si>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</si>
  <si>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</si>
  <si>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</si>
  <si>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</si>
  <si>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</si>
  <si>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</si>
  <si>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</si>
  <si>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</si>
  <si>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</si>
  <si>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</si>
  <si>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</si>
  <si>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</si>
  <si>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</si>
  <si>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</si>
  <si>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</si>
  <si>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</si>
  <si>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</si>
  <si>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</si>
  <si>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</si>
  <si>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</si>
  <si>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</si>
  <si>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</si>
  <si>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</si>
  <si>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</si>
  <si>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</si>
  <si>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</si>
  <si>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</si>
  <si>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</si>
  <si>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</si>
  <si>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</si>
  <si>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</si>
  <si>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</si>
  <si>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</si>
  <si>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</si>
  <si>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</si>
  <si>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</si>
  <si>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</si>
  <si>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</si>
  <si>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</si>
  <si>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</si>
  <si>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</si>
  <si>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</si>
  <si>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</si>
  <si>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</si>
  <si>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</si>
  <si>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</si>
  <si>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</si>
  <si>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</si>
  <si>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</si>
  <si>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</si>
  <si>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</si>
  <si>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</si>
  <si>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</si>
  <si>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</si>
  <si>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</si>
  <si>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</si>
  <si>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</si>
  <si>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</si>
  <si>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</si>
  <si>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</si>
  <si>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</si>
  <si>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</si>
  <si>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</si>
  <si>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</si>
  <si>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</si>
  <si>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</si>
  <si>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</si>
  <si>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</si>
  <si>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</si>
  <si>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</si>
  <si>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</si>
  <si>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</si>
  <si>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</si>
  <si>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</si>
  <si>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</si>
  <si>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</si>
  <si>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</si>
  <si>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</si>
  <si>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</si>
  <si>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</si>
  <si>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</si>
  <si>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</si>
  <si>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</si>
  <si>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</si>
  <si>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</si>
  <si>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</si>
  <si>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</si>
  <si>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</si>
  <si>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</si>
  <si>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</si>
  <si>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</si>
  <si>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</si>
  <si>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</si>
  <si>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</si>
  <si>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</si>
  <si>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</si>
  <si>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</si>
  <si>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</si>
  <si>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</si>
  <si>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</si>
  <si>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</si>
  <si>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</si>
  <si>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</si>
  <si>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</si>
  <si>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</si>
  <si>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</si>
  <si>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</si>
  <si>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</si>
  <si>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</si>
  <si>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</si>
  <si>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</si>
  <si>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</si>
  <si>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</si>
  <si>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</si>
  <si>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</si>
  <si>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</si>
  <si>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</si>
  <si>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</si>
  <si>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</si>
  <si>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</si>
  <si>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</si>
  <si>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</si>
  <si>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</si>
  <si>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</si>
  <si>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</si>
  <si>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</si>
  <si>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</si>
  <si>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</si>
  <si>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</si>
  <si>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</si>
  <si>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</si>
  <si>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</si>
  <si>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</si>
  <si>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</si>
  <si>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</si>
  <si>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</si>
  <si>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</si>
  <si>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</si>
  <si>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</si>
  <si>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</si>
  <si>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</si>
  <si>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</si>
  <si>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</si>
  <si>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</si>
  <si>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</si>
  <si>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</si>
  <si>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</si>
  <si>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</si>
  <si>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</si>
  <si>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</si>
  <si>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</si>
  <si>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</si>
  <si>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</si>
  <si>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</si>
  <si>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</si>
  <si>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</si>
  <si>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</si>
  <si>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</si>
  <si>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</si>
  <si>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</si>
  <si>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</si>
  <si>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</si>
  <si>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</si>
  <si>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</si>
  <si>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</si>
  <si>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</si>
  <si>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</si>
  <si>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</si>
  <si>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</si>
  <si>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</si>
  <si>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</si>
  <si>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</si>
  <si>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</si>
  <si>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</si>
  <si>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</si>
  <si>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</si>
  <si>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</si>
  <si>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</si>
  <si>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</si>
  <si>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</si>
  <si>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</si>
  <si>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</si>
  <si>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</si>
  <si>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</si>
  <si>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</si>
  <si>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</si>
  <si>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</si>
  <si>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</si>
  <si>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</si>
  <si>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</si>
  <si>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</si>
  <si>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</si>
  <si>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</si>
  <si>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</si>
  <si>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</si>
  <si>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</si>
  <si>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</si>
  <si>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</si>
  <si>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</si>
  <si>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</si>
  <si>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</si>
  <si>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</si>
  <si>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</si>
  <si>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</si>
  <si>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</si>
  <si>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</si>
  <si>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</si>
  <si>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</si>
  <si>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</si>
  <si>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</si>
  <si>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</si>
  <si>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</si>
  <si>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</si>
  <si>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</si>
  <si>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</si>
  <si>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</si>
  <si>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</si>
  <si>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</si>
  <si>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</si>
  <si>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</si>
  <si>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</si>
  <si>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</si>
  <si>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</si>
  <si>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</si>
  <si>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</si>
  <si>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</si>
  <si>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</si>
  <si>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</si>
  <si>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</si>
  <si>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</si>
  <si>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</si>
  <si>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</si>
  <si>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</si>
  <si>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</si>
  <si>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</si>
  <si>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</si>
  <si>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</si>
  <si>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</si>
  <si>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</si>
  <si>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</si>
  <si>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</si>
  <si>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</si>
  <si>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</si>
  <si>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</si>
  <si>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</si>
  <si>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</si>
  <si>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</si>
  <si>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</si>
  <si>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</si>
  <si>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</si>
  <si>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</si>
  <si>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</si>
  <si>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</si>
  <si>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</si>
  <si>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</si>
  <si>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</si>
  <si>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</si>
  <si>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</si>
  <si>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</si>
  <si>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</si>
  <si>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</si>
  <si>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</si>
  <si>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</si>
  <si>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</si>
  <si>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</si>
  <si>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</si>
  <si>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</si>
  <si>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</si>
  <si>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</si>
  <si>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</si>
  <si>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</si>
  <si>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</si>
  <si>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</si>
  <si>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</si>
  <si>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</si>
  <si>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</si>
  <si>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</si>
  <si>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</si>
  <si>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</si>
  <si>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</si>
  <si>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</si>
  <si>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</si>
  <si>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</si>
  <si>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</si>
  <si>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</si>
  <si>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</si>
  <si>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</si>
  <si>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</si>
  <si>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</si>
  <si>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</si>
  <si>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</si>
  <si>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</si>
  <si>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</si>
  <si>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</si>
  <si>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</si>
  <si>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</si>
  <si>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</si>
  <si>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</si>
  <si>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</si>
  <si>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</si>
  <si>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</si>
  <si>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</si>
  <si>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</si>
  <si>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</si>
  <si>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</si>
  <si>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</si>
  <si>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</si>
  <si>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</si>
  <si>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</si>
  <si>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</si>
  <si>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</si>
  <si>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</si>
  <si>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</si>
  <si>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</si>
  <si>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</si>
  <si>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</si>
  <si>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</si>
  <si>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</si>
  <si>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</si>
  <si>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</si>
  <si>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</si>
  <si>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</si>
  <si>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</si>
  <si>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</si>
  <si>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</si>
  <si>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</si>
  <si>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</si>
  <si>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</si>
  <si>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</si>
  <si>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</si>
  <si>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</si>
  <si>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</si>
  <si>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</si>
  <si>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</si>
  <si>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</si>
  <si>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</si>
  <si>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</si>
  <si>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</si>
  <si>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</si>
  <si>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</si>
  <si>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</si>
  <si>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</si>
  <si>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</si>
  <si>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</si>
  <si>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</si>
  <si>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</si>
  <si>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</si>
  <si>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</si>
  <si>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</si>
  <si>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</si>
  <si>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</si>
  <si>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</si>
  <si>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</si>
  <si>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</si>
  <si>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</si>
  <si>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</si>
  <si>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</si>
  <si>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</si>
  <si>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</si>
  <si>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</si>
  <si>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</si>
  <si>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</si>
  <si>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</si>
  <si>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</si>
  <si>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</si>
  <si>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</si>
  <si>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</si>
  <si>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</si>
  <si>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</si>
  <si>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</si>
  <si>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</si>
  <si>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</si>
  <si>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</si>
  <si>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</si>
  <si>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</si>
  <si>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</si>
  <si>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</si>
  <si>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</si>
  <si>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</si>
  <si>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</si>
  <si>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</si>
  <si>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</si>
  <si>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</si>
  <si>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</si>
  <si>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</si>
  <si>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</si>
  <si>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</si>
  <si>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</si>
  <si>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</si>
  <si>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</si>
  <si>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</si>
  <si>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</si>
  <si>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</si>
  <si>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</si>
  <si>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</si>
  <si>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</si>
  <si>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</si>
  <si>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</si>
  <si>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</si>
  <si>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</si>
  <si>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</si>
  <si>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</si>
  <si>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</si>
  <si>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</si>
  <si>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</si>
  <si>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</si>
  <si>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</si>
  <si>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</si>
  <si>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</si>
  <si>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</si>
  <si>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</si>
  <si>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</si>
  <si>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</si>
  <si>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</si>
  <si>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</si>
  <si>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</si>
  <si>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</si>
  <si>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</si>
  <si>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</si>
  <si>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</si>
  <si>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</si>
  <si>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</si>
  <si>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</si>
  <si>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</si>
  <si>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</si>
  <si>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</si>
  <si>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</si>
  <si>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</si>
  <si>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</si>
  <si>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</si>
  <si>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</si>
  <si>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</si>
  <si>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</si>
  <si>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</si>
  <si>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</si>
  <si>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</si>
  <si>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</si>
  <si>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</si>
  <si>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</si>
  <si>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</si>
  <si>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</si>
  <si>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</si>
  <si>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</si>
  <si>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</si>
  <si>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</si>
  <si>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</si>
  <si>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</si>
  <si>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</si>
  <si>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</si>
  <si>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</si>
  <si>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</si>
  <si>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</si>
  <si>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</si>
  <si>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</si>
  <si>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</si>
  <si>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</si>
  <si>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</si>
  <si>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</si>
  <si>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</si>
  <si>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</si>
  <si>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</si>
  <si>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</si>
  <si>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</si>
  <si>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</si>
  <si>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</si>
  <si>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</si>
  <si>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</si>
  <si>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</si>
  <si>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</si>
  <si>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</si>
  <si>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</si>
  <si>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</si>
  <si>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</si>
  <si>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</si>
  <si>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</si>
  <si>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</si>
  <si>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</si>
  <si>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</si>
  <si>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</si>
  <si>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</si>
  <si>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</si>
  <si>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</si>
  <si>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</si>
  <si>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</si>
  <si>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</si>
  <si>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</si>
  <si>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</si>
  <si>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</si>
  <si>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</si>
  <si>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</si>
  <si>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</si>
  <si>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</si>
  <si>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</si>
  <si>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</si>
  <si>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</si>
  <si>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</si>
  <si>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</si>
  <si>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</si>
  <si>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</si>
  <si>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</si>
  <si>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</si>
  <si>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</si>
  <si>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</si>
  <si>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</si>
  <si>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</si>
  <si>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</si>
  <si>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</si>
  <si>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</si>
  <si>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</si>
  <si>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</si>
  <si>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</si>
  <si>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</si>
  <si>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</si>
  <si>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</si>
  <si>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</si>
  <si>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</si>
  <si>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</si>
  <si>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</si>
  <si>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</si>
  <si>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</si>
  <si>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</si>
  <si>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</si>
  <si>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</si>
  <si>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</si>
  <si>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</si>
  <si>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</si>
  <si>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</si>
  <si>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</si>
  <si>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</si>
  <si>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</si>
  <si>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</si>
  <si>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</si>
  <si>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</si>
  <si>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</si>
  <si>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</si>
  <si>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</si>
  <si>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</si>
  <si>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</si>
  <si>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</si>
  <si>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</si>
  <si>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</si>
  <si>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</si>
  <si>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</si>
  <si>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</si>
  <si>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</si>
  <si>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</si>
  <si>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</si>
  <si>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</si>
  <si>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</si>
  <si>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</si>
  <si>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</si>
  <si>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</si>
  <si>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</si>
  <si>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</si>
  <si>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</si>
  <si>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</si>
  <si>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</si>
  <si>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</si>
  <si>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</si>
  <si>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</si>
  <si>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</si>
  <si>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</si>
  <si>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</si>
  <si>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</si>
  <si>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</si>
  <si>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</si>
  <si>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</si>
  <si>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</si>
  <si>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</si>
  <si>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</si>
  <si>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</si>
  <si>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</si>
  <si>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</si>
  <si>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</si>
  <si>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</si>
  <si>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</si>
  <si>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</si>
  <si>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</si>
  <si>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</si>
  <si>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</si>
  <si>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</si>
  <si>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</si>
  <si>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</si>
  <si>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</si>
  <si>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</si>
  <si>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</si>
  <si>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</si>
  <si>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</si>
  <si>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</si>
  <si>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</si>
  <si>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</si>
  <si>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</si>
  <si>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</si>
  <si>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</si>
  <si>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</si>
  <si>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</si>
  <si>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</si>
  <si>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</si>
  <si>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</si>
  <si>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</si>
  <si>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</si>
  <si>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</si>
  <si>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</si>
  <si>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</si>
  <si>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</si>
  <si>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</si>
  <si>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</si>
  <si>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</si>
  <si>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</si>
  <si>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</si>
  <si>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</si>
  <si>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</si>
  <si>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</si>
  <si>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</si>
  <si>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</si>
  <si>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</si>
  <si>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</si>
  <si>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</si>
  <si>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</si>
  <si>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</si>
  <si>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</si>
  <si>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</si>
  <si>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</si>
  <si>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</si>
  <si>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</si>
  <si>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</si>
  <si>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</si>
  <si>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</si>
  <si>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</si>
  <si>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</si>
  <si>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</si>
  <si>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</si>
  <si>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</si>
  <si>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</si>
  <si>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</si>
  <si>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</si>
  <si>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</si>
  <si>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</si>
  <si>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</si>
  <si>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</si>
  <si>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</si>
  <si>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</si>
  <si>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</si>
  <si>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</si>
  <si>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</si>
  <si>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</si>
  <si>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</si>
  <si>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</si>
  <si>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</si>
  <si>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</si>
  <si>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</si>
  <si>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</si>
  <si>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</si>
  <si>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</si>
  <si>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</si>
  <si>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</si>
  <si>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</si>
  <si>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</si>
  <si>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</si>
  <si>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</si>
  <si>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</si>
  <si>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</si>
  <si>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</si>
  <si>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</si>
  <si>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</si>
  <si>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</si>
  <si>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</si>
  <si>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</si>
  <si>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</si>
  <si>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</si>
  <si>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</si>
  <si>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</si>
  <si>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</si>
  <si>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</si>
  <si>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</si>
  <si>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</si>
  <si>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</si>
  <si>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</si>
  <si>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</si>
  <si>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</si>
  <si>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</si>
  <si>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</si>
  <si>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</si>
  <si>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</si>
  <si>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</si>
  <si>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</si>
  <si>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</si>
  <si>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</si>
  <si>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</si>
  <si>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</si>
  <si>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</si>
  <si>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</si>
  <si>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</si>
  <si>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</si>
  <si>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</si>
  <si>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</si>
  <si>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</si>
  <si>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</si>
  <si>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</si>
  <si>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</si>
  <si>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</si>
  <si>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</si>
  <si>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</si>
  <si>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</si>
  <si>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</si>
  <si>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</si>
  <si>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</si>
  <si>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</si>
  <si>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</si>
  <si>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</si>
  <si>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</si>
  <si>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</si>
  <si>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</si>
  <si>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</si>
  <si>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</si>
  <si>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</si>
  <si>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</si>
  <si>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</si>
  <si>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</si>
  <si>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</si>
  <si>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</si>
  <si>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</si>
  <si>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</si>
  <si>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</si>
  <si>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</si>
  <si>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</si>
  <si>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</si>
  <si>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</si>
  <si>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</si>
  <si>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</si>
  <si>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</si>
  <si>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</si>
  <si>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</si>
  <si>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</si>
  <si>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</si>
  <si>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</si>
  <si>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</si>
  <si>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</si>
  <si>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</si>
  <si>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</si>
  <si>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</si>
  <si>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</si>
  <si>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</si>
  <si>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</si>
  <si>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</si>
  <si>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</si>
  <si>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</si>
  <si>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</si>
  <si>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</si>
  <si>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</si>
  <si>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</si>
  <si>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</si>
  <si>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</si>
  <si>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</si>
  <si>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</si>
  <si>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</si>
  <si>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</si>
  <si>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</si>
  <si>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</si>
  <si>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</si>
  <si>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</si>
  <si>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</si>
  <si>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</si>
  <si>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</si>
  <si>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</si>
  <si>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</si>
  <si>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</si>
  <si>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</si>
  <si>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</si>
  <si>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</si>
  <si>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</si>
  <si>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</si>
  <si>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</si>
  <si>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</si>
  <si>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</si>
  <si>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</si>
  <si>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</si>
  <si>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</si>
  <si>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</si>
  <si>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</si>
  <si>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</si>
  <si>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</si>
  <si>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</si>
  <si>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</si>
  <si>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</si>
  <si>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</si>
  <si>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</si>
  <si>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</si>
  <si>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</si>
  <si>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</si>
  <si>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</si>
  <si>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</si>
  <si>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</si>
  <si>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</si>
  <si>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</si>
  <si>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</si>
  <si>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</si>
  <si>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</si>
  <si>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</si>
  <si>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</si>
  <si>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</si>
  <si>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</si>
  <si>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</si>
  <si>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</si>
  <si>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</si>
  <si>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</si>
  <si>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</si>
  <si>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</si>
  <si>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</si>
  <si>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</si>
  <si>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</si>
  <si>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</si>
  <si>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</si>
  <si>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</si>
  <si>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</si>
  <si>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</si>
  <si>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</si>
  <si>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</si>
  <si>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</si>
  <si>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</si>
  <si>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</si>
  <si>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</si>
  <si>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</si>
  <si>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</si>
  <si>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</si>
  <si>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</si>
  <si>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</si>
  <si>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</si>
  <si>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</si>
  <si>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</si>
  <si>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</si>
  <si>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</si>
  <si>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</si>
  <si>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</si>
  <si>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</si>
  <si>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</si>
  <si>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</si>
  <si>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</si>
  <si>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</si>
  <si>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</si>
  <si>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</si>
  <si>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</si>
  <si>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</si>
  <si>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</si>
  <si>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</si>
  <si>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</si>
  <si>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</si>
  <si>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</si>
  <si>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</si>
  <si>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</si>
  <si>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</si>
  <si>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</si>
  <si>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</si>
  <si>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</si>
  <si>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</si>
  <si>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</si>
  <si>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</si>
  <si>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</si>
  <si>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</si>
  <si>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</si>
  <si>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</si>
  <si>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</si>
  <si>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</si>
  <si>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</si>
  <si>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</si>
  <si>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</si>
  <si>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</si>
  <si>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</si>
  <si>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</si>
  <si>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</si>
  <si>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</si>
  <si>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</si>
  <si>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</si>
  <si>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</si>
  <si>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</si>
  <si>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</si>
  <si>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</si>
  <si>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</si>
  <si>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</si>
  <si>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</si>
  <si>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</si>
  <si>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</si>
  <si>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</si>
  <si>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</si>
  <si>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</si>
  <si>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</si>
  <si>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</si>
  <si>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</si>
  <si>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</si>
  <si>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</si>
  <si>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</si>
  <si>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</si>
  <si>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</si>
  <si>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</si>
  <si>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</si>
  <si>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</si>
  <si>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</si>
  <si>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</si>
  <si>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</si>
  <si>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</si>
  <si>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</si>
  <si>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</si>
  <si>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</si>
  <si>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</si>
  <si>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</si>
  <si>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</si>
  <si>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</si>
  <si>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</si>
  <si>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</si>
  <si>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</si>
  <si>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</si>
  <si>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</si>
  <si>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</si>
  <si>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</si>
  <si>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</si>
  <si>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</si>
  <si>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</si>
  <si>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</si>
  <si>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</si>
  <si>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</si>
  <si>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</si>
  <si>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</si>
  <si>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</si>
  <si>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</si>
  <si>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</si>
  <si>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</si>
  <si>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</si>
  <si>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</si>
  <si>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</si>
  <si>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</si>
  <si>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</si>
  <si>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</si>
  <si>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</si>
  <si>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</si>
  <si>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</si>
  <si>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</si>
  <si>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</si>
  <si>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</si>
  <si>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</si>
  <si>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</si>
  <si>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</si>
  <si>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</si>
  <si>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</si>
  <si>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</si>
  <si>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</si>
  <si>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</si>
  <si>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</si>
  <si>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</si>
  <si>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</si>
  <si>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</si>
  <si>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</si>
  <si>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</si>
  <si>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</si>
  <si>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</si>
  <si>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</si>
  <si>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</si>
  <si>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</si>
  <si>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</si>
  <si>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</si>
  <si>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</si>
  <si>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</si>
  <si>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</si>
  <si>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</si>
  <si>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</si>
  <si>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</si>
  <si>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</si>
  <si>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</si>
  <si>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</si>
  <si>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</si>
  <si>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</si>
  <si>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</si>
  <si>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</si>
  <si>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</si>
  <si>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</si>
  <si>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</si>
  <si>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</si>
  <si>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</si>
  <si>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</si>
  <si>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</si>
  <si>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</si>
  <si>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</si>
  <si>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</si>
  <si>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</si>
  <si>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</si>
  <si>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</si>
  <si>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</si>
  <si>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</si>
  <si>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</si>
  <si>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</si>
  <si>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</si>
  <si>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</si>
  <si>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</si>
  <si>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</si>
  <si>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</si>
  <si>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</si>
  <si>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</si>
  <si>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</si>
  <si>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</si>
  <si>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</si>
  <si>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</si>
  <si>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</si>
  <si>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</si>
  <si>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</si>
  <si>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</si>
  <si>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</si>
  <si>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</si>
  <si>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</si>
  <si>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</si>
  <si>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</si>
  <si>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</si>
  <si>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</si>
  <si>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</si>
  <si>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</si>
  <si>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</si>
  <si>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</si>
  <si>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</si>
  <si>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</si>
  <si>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</si>
  <si>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</si>
  <si>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</si>
  <si>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</si>
  <si>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</si>
  <si>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</si>
  <si>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</si>
  <si>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</si>
  <si>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</si>
  <si>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</si>
  <si>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</si>
  <si>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</si>
  <si>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</si>
  <si>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</si>
  <si>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</si>
  <si>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</si>
  <si>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</si>
  <si>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</si>
  <si>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</si>
  <si>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</si>
  <si>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</si>
  <si>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</si>
  <si>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</si>
  <si>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</si>
  <si>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</si>
  <si>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</si>
  <si>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</si>
  <si>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</si>
  <si>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</si>
  <si>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</si>
  <si>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</si>
  <si>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</si>
  <si>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</si>
  <si>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</si>
  <si>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</si>
  <si>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</si>
  <si>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</si>
  <si>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</si>
  <si>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</si>
  <si>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</si>
  <si>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</si>
  <si>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</si>
  <si>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</si>
  <si>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</si>
  <si>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</si>
  <si>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</si>
  <si>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</si>
  <si>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</si>
  <si>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</si>
  <si>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</si>
  <si>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</si>
  <si>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</si>
  <si>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</si>
  <si>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</si>
  <si>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</si>
  <si>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</si>
  <si>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</si>
  <si>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</si>
  <si>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</si>
  <si>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</si>
  <si>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</si>
  <si>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</si>
  <si>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</si>
  <si>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</si>
  <si>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</si>
  <si>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</si>
  <si>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</si>
  <si>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</si>
  <si>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</si>
  <si>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</si>
  <si>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</si>
  <si>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</si>
  <si>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</si>
  <si>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</si>
  <si>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</si>
  <si>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</si>
  <si>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</si>
  <si>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</si>
  <si>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</si>
  <si>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</si>
  <si>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</si>
  <si>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</si>
  <si>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</si>
  <si>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</si>
  <si>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</si>
  <si>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</si>
  <si>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</si>
  <si>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</si>
  <si>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</si>
  <si>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</si>
  <si>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</si>
  <si>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</si>
  <si>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</si>
  <si>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</si>
  <si>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</si>
  <si>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</si>
  <si>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</si>
  <si>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</si>
  <si>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</si>
  <si>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</si>
  <si>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</si>
  <si>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</si>
  <si>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</si>
  <si>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</si>
  <si>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</si>
  <si>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</si>
  <si>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</si>
  <si>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</si>
  <si>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</si>
  <si>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</si>
  <si>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</si>
  <si>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</si>
  <si>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</si>
  <si>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</si>
  <si>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</si>
  <si>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</si>
  <si>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</si>
  <si>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</si>
  <si>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</si>
  <si>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</si>
  <si>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</si>
  <si>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</si>
  <si>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</si>
  <si>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</si>
  <si>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</si>
  <si>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</si>
  <si>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</si>
  <si>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</si>
  <si>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</si>
  <si>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</si>
  <si>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</si>
  <si>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</si>
  <si>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</si>
  <si>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</si>
  <si>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</si>
  <si>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</si>
  <si>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</si>
  <si>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</si>
  <si>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</si>
  <si>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</si>
  <si>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</si>
  <si>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</si>
  <si>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</si>
  <si>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</si>
  <si>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</si>
  <si>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</si>
  <si>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</si>
  <si>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</si>
  <si>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</si>
  <si>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</si>
  <si>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</si>
  <si>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</si>
  <si>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</si>
  <si>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</si>
  <si>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</si>
  <si>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</si>
  <si>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</si>
  <si>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</si>
  <si>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</si>
  <si>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</si>
  <si>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</si>
  <si>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</si>
  <si>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</si>
  <si>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</si>
  <si>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</si>
  <si>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</si>
  <si>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</si>
  <si>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</si>
  <si>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</si>
  <si>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</si>
  <si>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</si>
  <si>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</si>
  <si>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</si>
  <si>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</si>
  <si>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</si>
  <si>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</si>
  <si>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</si>
  <si>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</si>
  <si>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</si>
  <si>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</si>
  <si>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</si>
  <si>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</si>
  <si>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</si>
  <si>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</si>
  <si>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</si>
  <si>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</si>
  <si>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</si>
  <si>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</si>
  <si>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</si>
  <si>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</si>
  <si>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</si>
  <si>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</si>
  <si>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</si>
  <si>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</si>
  <si>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</si>
  <si>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</si>
  <si>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</si>
  <si>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</si>
  <si>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</si>
  <si>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</si>
  <si>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</si>
  <si>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</si>
  <si>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</si>
  <si>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</si>
  <si>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</si>
  <si>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</si>
  <si>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</si>
  <si>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</si>
  <si>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</si>
  <si>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</si>
  <si>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</si>
  <si>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</si>
  <si>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</si>
  <si>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</si>
  <si>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</si>
  <si>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</si>
  <si>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</si>
  <si>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</si>
  <si>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</si>
  <si>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</si>
  <si>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</si>
  <si>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</si>
  <si>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</si>
  <si>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</si>
  <si>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</si>
  <si>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</si>
  <si>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</si>
  <si>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</si>
  <si>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</si>
  <si>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</si>
  <si>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</si>
  <si>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</si>
  <si>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</si>
  <si>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</si>
  <si>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</si>
  <si>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</si>
  <si>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</si>
  <si>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</si>
  <si>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</si>
  <si>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</si>
  <si>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</si>
  <si>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</si>
  <si>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</si>
  <si>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</si>
  <si>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</si>
  <si>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</si>
  <si>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</si>
  <si>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</si>
  <si>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</si>
  <si>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</si>
  <si>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</si>
  <si>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</si>
  <si>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</si>
  <si>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</si>
  <si>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</si>
  <si>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</si>
  <si>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</si>
  <si>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</si>
  <si>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</si>
  <si>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</si>
  <si>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</si>
  <si>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</si>
  <si>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</si>
  <si>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</si>
  <si>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</si>
  <si>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</si>
  <si>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</si>
  <si>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</si>
  <si>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</si>
  <si>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</si>
  <si>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</si>
  <si>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</si>
  <si>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</si>
  <si>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</si>
  <si>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</si>
  <si>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</si>
  <si>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</si>
  <si>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</si>
  <si>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</si>
  <si>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</si>
  <si>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</si>
  <si>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</si>
  <si>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</si>
  <si>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</si>
  <si>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</si>
  <si>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</si>
  <si>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</si>
  <si>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</si>
  <si>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</si>
  <si>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</si>
  <si>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</si>
  <si>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</si>
  <si>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</si>
  <si>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</si>
  <si>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</si>
  <si>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</si>
  <si>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</si>
  <si>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</si>
  <si>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</si>
  <si>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</si>
  <si>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</si>
  <si>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</si>
  <si>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</si>
  <si>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</si>
  <si>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</si>
  <si>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</si>
  <si>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</si>
  <si>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</si>
  <si>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</si>
  <si>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</si>
  <si>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</si>
  <si>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</si>
  <si>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</si>
  <si>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</si>
  <si>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</si>
  <si>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</si>
  <si>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</si>
  <si>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</si>
  <si>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</si>
  <si>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</si>
  <si>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</si>
  <si>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</si>
  <si>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</si>
  <si>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</si>
  <si>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</si>
  <si>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</si>
  <si>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</si>
  <si>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</si>
  <si>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</si>
  <si>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</si>
  <si>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</si>
  <si>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</si>
  <si>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</si>
  <si>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</si>
  <si>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</si>
  <si>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</si>
  <si>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</si>
  <si>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</si>
  <si>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</si>
  <si>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</si>
  <si>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</si>
  <si>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</si>
  <si>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</si>
  <si>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</si>
  <si>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</si>
  <si>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</si>
  <si>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</si>
  <si>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</si>
  <si>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</si>
  <si>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</si>
  <si>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</si>
  <si>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</si>
  <si>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</si>
  <si>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</si>
  <si>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</si>
  <si>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</si>
  <si>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</si>
  <si>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</si>
  <si>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</si>
  <si>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</si>
  <si>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</si>
  <si>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</si>
  <si>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</si>
  <si>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</si>
  <si>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</si>
  <si>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</si>
  <si>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</si>
  <si>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</si>
  <si>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</si>
  <si>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</si>
  <si>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</si>
  <si>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</si>
  <si>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</si>
  <si>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</si>
  <si>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</si>
  <si>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</si>
  <si>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</si>
  <si>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</si>
  <si>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</si>
  <si>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</si>
  <si>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</si>
  <si>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</si>
  <si>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</si>
  <si>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</si>
  <si>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</si>
  <si>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</si>
  <si>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</si>
  <si>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</si>
  <si>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</si>
  <si>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</si>
  <si>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</si>
  <si>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</si>
  <si>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</si>
  <si>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</si>
  <si>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</si>
  <si>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</si>
  <si>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</si>
  <si>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</si>
  <si>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</si>
  <si>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</si>
  <si>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</si>
  <si>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</si>
  <si>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</si>
  <si>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</si>
  <si>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</si>
  <si>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</si>
  <si>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</si>
  <si>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</si>
  <si>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</si>
  <si>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</si>
  <si>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</si>
  <si>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</si>
  <si>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</si>
  <si>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</si>
  <si>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</si>
  <si>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</si>
  <si>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</si>
  <si>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</si>
  <si>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</si>
  <si>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</si>
  <si>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</si>
  <si>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</si>
  <si>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</si>
  <si>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</si>
  <si>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</si>
  <si>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</si>
  <si>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</si>
  <si>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</si>
  <si>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</si>
  <si>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</si>
  <si>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</si>
  <si>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</si>
  <si>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</si>
  <si>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</si>
  <si>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</si>
  <si>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</si>
  <si>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</si>
  <si>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</si>
  <si>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</si>
  <si>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</si>
  <si>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</si>
  <si>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</si>
  <si>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</si>
  <si>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</si>
  <si>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</si>
  <si>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</si>
  <si>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</si>
  <si>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</si>
  <si>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</si>
  <si>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</si>
  <si>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</si>
  <si>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</si>
  <si>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</si>
  <si>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</si>
  <si>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</si>
  <si>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</si>
  <si>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</si>
  <si>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</si>
  <si>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</si>
  <si>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</si>
  <si>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</si>
  <si>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</si>
  <si>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</si>
  <si>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</si>
  <si>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</si>
  <si>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</si>
  <si>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</si>
  <si>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</si>
  <si>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</si>
  <si>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</si>
  <si>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</si>
  <si>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</si>
  <si>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</si>
  <si>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</si>
  <si>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</si>
  <si>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</si>
  <si>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</si>
  <si>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</si>
  <si>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</si>
  <si>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</si>
  <si>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</si>
  <si>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</si>
  <si>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</si>
  <si>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</si>
  <si>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</si>
  <si>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</si>
  <si>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</si>
  <si>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</si>
  <si>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</si>
  <si>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</si>
  <si>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</si>
  <si>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</si>
  <si>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</si>
  <si>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</si>
  <si>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</si>
  <si>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</si>
  <si>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</si>
  <si>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</si>
  <si>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</si>
  <si>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</si>
  <si>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</si>
  <si>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</si>
  <si>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</si>
  <si>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</si>
  <si>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</si>
  <si>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</si>
  <si>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</si>
  <si>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</si>
  <si>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</si>
  <si>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</si>
  <si>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</si>
  <si>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</si>
  <si>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</si>
  <si>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</si>
  <si>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</si>
  <si>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</si>
  <si>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</si>
  <si>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</si>
  <si>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</si>
  <si>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</si>
  <si>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</si>
  <si>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</si>
  <si>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</si>
  <si>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</si>
  <si>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</si>
  <si>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</si>
  <si>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</si>
  <si>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</si>
  <si>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</si>
  <si>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</si>
  <si>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</si>
  <si>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</si>
  <si>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</si>
  <si>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</si>
  <si>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</si>
  <si>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</si>
  <si>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</si>
  <si>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</si>
  <si>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</si>
  <si>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</si>
  <si>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</si>
  <si>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</si>
  <si>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</si>
  <si>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</si>
  <si>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</si>
  <si>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</si>
  <si>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</si>
  <si>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</si>
  <si>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</si>
  <si>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</si>
  <si>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</si>
  <si>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</si>
  <si>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</si>
  <si>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</si>
  <si>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</si>
  <si>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</si>
  <si>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</si>
  <si>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</si>
  <si>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</si>
  <si>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</si>
  <si>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</si>
  <si>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</si>
  <si>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</si>
  <si>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</si>
  <si>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</si>
  <si>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</si>
  <si>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</si>
  <si>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</si>
  <si>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</si>
  <si>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</si>
  <si>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</si>
  <si>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</si>
  <si>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</si>
  <si>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</si>
  <si>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</si>
  <si>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</si>
  <si>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</si>
  <si>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</si>
  <si>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</si>
  <si>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</si>
  <si>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</si>
  <si>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</si>
  <si>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</si>
  <si>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</si>
  <si>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</si>
  <si>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</si>
  <si>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</si>
  <si>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</si>
  <si>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</si>
  <si>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</si>
  <si>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</si>
  <si>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</si>
  <si>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</si>
  <si>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</si>
  <si>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</si>
  <si>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</si>
  <si>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</si>
  <si>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</si>
  <si>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</si>
  <si>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</si>
  <si>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</si>
  <si>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</si>
  <si>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</si>
  <si>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</si>
  <si>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</si>
  <si>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</si>
  <si>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</si>
  <si>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</si>
  <si>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</si>
  <si>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</si>
  <si>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</si>
  <si>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</si>
  <si>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</si>
  <si>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</si>
  <si>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</si>
  <si>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</si>
  <si>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</si>
  <si>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</si>
  <si>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</si>
  <si>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</si>
  <si>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</si>
  <si>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</si>
  <si>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</si>
  <si>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</si>
  <si>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</si>
  <si>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</si>
  <si>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</si>
  <si>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</si>
  <si>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</si>
  <si>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</si>
  <si>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</si>
  <si>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</si>
  <si>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</si>
  <si>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</si>
  <si>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</si>
  <si>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</si>
  <si>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</si>
  <si>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</si>
  <si>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</si>
  <si>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</si>
  <si>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</si>
  <si>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</si>
  <si>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</si>
  <si>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</si>
  <si>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</si>
  <si>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</si>
  <si>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</si>
  <si>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</si>
  <si>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</si>
  <si>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</si>
  <si>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</si>
  <si>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</si>
  <si>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</si>
  <si>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</si>
  <si>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</si>
  <si>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</si>
  <si>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</si>
  <si>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</si>
  <si>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</si>
  <si>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</si>
  <si>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</si>
  <si>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</si>
  <si>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</si>
  <si>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</si>
  <si>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</si>
  <si>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</si>
  <si>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</si>
  <si>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</si>
  <si>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</si>
  <si>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</si>
  <si>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</si>
  <si>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</si>
  <si>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</si>
  <si>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</si>
  <si>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</si>
  <si>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</si>
  <si>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</si>
  <si>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</si>
  <si>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</si>
  <si>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</si>
  <si>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</si>
  <si>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</si>
  <si>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</si>
  <si>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</si>
  <si>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</si>
  <si>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</si>
  <si>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</si>
  <si>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</si>
  <si>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</si>
  <si>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</si>
  <si>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</si>
  <si>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</si>
  <si>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</si>
  <si>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</si>
  <si>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</si>
  <si>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</si>
  <si>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</si>
  <si>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</si>
  <si>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</si>
  <si>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</si>
  <si>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</si>
  <si>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</si>
  <si>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</si>
  <si>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</si>
  <si>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</si>
  <si>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</si>
  <si>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</si>
  <si>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</si>
  <si>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</si>
  <si>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</si>
  <si>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</si>
  <si>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</si>
  <si>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</si>
  <si>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</si>
  <si>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</si>
  <si>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</si>
  <si>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</si>
  <si>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</si>
  <si>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</si>
  <si>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</si>
  <si>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</si>
  <si>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</si>
  <si>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</si>
  <si>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</si>
  <si>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</si>
  <si>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</si>
  <si>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</si>
  <si>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</si>
  <si>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</si>
  <si>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</si>
  <si>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</si>
  <si>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</si>
  <si>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</si>
  <si>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</si>
  <si>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</si>
  <si>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</si>
  <si>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</si>
  <si>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</si>
  <si>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</si>
  <si>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</si>
  <si>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</si>
  <si>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</si>
  <si>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</si>
  <si>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</si>
  <si>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</si>
  <si>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</si>
  <si>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</si>
  <si>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</si>
  <si>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</si>
  <si>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</si>
  <si>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</si>
  <si>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</si>
  <si>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</si>
  <si>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</si>
  <si>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</si>
  <si>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</si>
  <si>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</si>
  <si>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</si>
  <si>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</si>
  <si>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</si>
  <si>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</si>
  <si>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</si>
  <si>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</si>
  <si>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</si>
  <si>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</si>
  <si>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</si>
  <si>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</si>
  <si>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</si>
  <si>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</si>
  <si>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</si>
  <si>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</si>
  <si>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</si>
  <si>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</si>
  <si>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</si>
  <si>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</si>
  <si>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</si>
  <si>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</si>
  <si>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</si>
  <si>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</si>
  <si>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</si>
  <si>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</si>
  <si>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</si>
  <si>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</si>
  <si>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</si>
  <si>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</si>
  <si>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</si>
  <si>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</si>
  <si>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</si>
  <si>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</si>
  <si>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</si>
  <si>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</si>
  <si>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</si>
  <si>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</si>
  <si>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</si>
  <si>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</si>
  <si>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</si>
  <si>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</si>
  <si>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</si>
  <si>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</si>
  <si>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</si>
  <si>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</si>
  <si>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</si>
  <si>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</si>
  <si>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</si>
  <si>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</si>
  <si>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</si>
  <si>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</si>
  <si>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</si>
  <si>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</si>
  <si>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</si>
  <si>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</si>
  <si>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</si>
  <si>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</si>
  <si>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</si>
  <si>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</si>
  <si>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</si>
  <si>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</si>
  <si>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</si>
  <si>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</si>
  <si>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</si>
  <si>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</si>
  <si>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</si>
  <si>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</si>
  <si>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</si>
  <si>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</si>
  <si>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</si>
  <si>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</si>
  <si>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</si>
  <si>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</si>
  <si>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</si>
  <si>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</si>
  <si>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</si>
  <si>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</si>
  <si>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</si>
  <si>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</si>
  <si>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</si>
  <si>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</si>
  <si>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</si>
  <si>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</si>
  <si>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</si>
  <si>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</si>
  <si>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</si>
  <si>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</si>
  <si>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</si>
  <si>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</si>
  <si>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</si>
  <si>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</si>
  <si>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</si>
  <si>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</si>
  <si>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</si>
  <si>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</si>
  <si>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</si>
  <si>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</si>
  <si>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</si>
  <si>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</si>
  <si>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</si>
  <si>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</si>
  <si>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</si>
  <si>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</si>
  <si>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</si>
  <si>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</si>
  <si>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</si>
  <si>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</si>
  <si>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</si>
  <si>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</si>
  <si>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</si>
  <si>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</si>
  <si>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</si>
  <si>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</si>
  <si>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</si>
  <si>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</si>
  <si>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</si>
  <si>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</si>
  <si>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</si>
  <si>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</si>
  <si>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</si>
  <si>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</si>
  <si>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</si>
  <si>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</si>
  <si>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</si>
  <si>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</si>
  <si>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</si>
  <si>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</si>
  <si>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</si>
  <si>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</si>
  <si>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</si>
  <si>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</si>
  <si>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</si>
  <si>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</si>
  <si>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</si>
  <si>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</si>
  <si>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</si>
  <si>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</si>
  <si>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</si>
  <si>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</si>
  <si>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</si>
  <si>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</si>
  <si>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</si>
  <si>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</si>
  <si>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</si>
  <si>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</si>
  <si>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</si>
  <si>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</si>
  <si>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</si>
  <si>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</si>
  <si>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</si>
  <si>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</si>
  <si>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</si>
  <si>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</si>
  <si>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</si>
  <si>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</si>
  <si>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</si>
  <si>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</si>
  <si>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</si>
  <si>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</si>
  <si>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</si>
  <si>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</si>
  <si>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</si>
  <si>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</si>
  <si>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</si>
  <si>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</si>
  <si>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</si>
  <si>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</si>
  <si>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</si>
  <si>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</si>
  <si>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</si>
  <si>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</si>
  <si>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</si>
  <si>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</si>
  <si>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</si>
  <si>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</si>
  <si>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</si>
  <si>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</si>
  <si>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</si>
  <si>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</si>
  <si>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</si>
  <si>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</si>
  <si>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</si>
  <si>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</si>
  <si>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</si>
  <si>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</si>
  <si>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</si>
  <si>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</si>
  <si>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</si>
  <si>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</si>
  <si>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</si>
  <si>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</si>
  <si>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</si>
  <si>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</si>
  <si>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</si>
  <si>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</si>
  <si>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</si>
  <si>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</si>
  <si>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</si>
  <si>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</si>
  <si>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</si>
  <si>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</si>
  <si>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</si>
  <si>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</si>
  <si>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</si>
  <si>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</si>
  <si>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</si>
  <si>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</si>
  <si>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</si>
  <si>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</si>
  <si>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</si>
  <si>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</si>
  <si>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</si>
  <si>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</si>
  <si>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</si>
  <si>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</si>
  <si>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</si>
  <si>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</si>
  <si>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</si>
  <si>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</si>
  <si>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</si>
  <si>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</si>
  <si>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</si>
  <si>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</si>
  <si>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</si>
  <si>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</si>
  <si>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</si>
  <si>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</si>
  <si>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</si>
  <si>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</si>
  <si>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</si>
  <si>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</si>
  <si>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</si>
  <si>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</si>
  <si>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</si>
  <si>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</si>
  <si>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</si>
  <si>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</si>
  <si>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</si>
  <si>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</si>
  <si>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</si>
  <si>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</si>
  <si>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</si>
  <si>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</si>
  <si>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</si>
  <si>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</si>
  <si>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</si>
  <si>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</si>
  <si>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</si>
  <si>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</si>
  <si>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</si>
  <si>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</si>
  <si>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</si>
  <si>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</si>
  <si>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</si>
  <si>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</si>
  <si>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</si>
  <si>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</si>
  <si>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</si>
  <si>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</si>
  <si>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</si>
  <si>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</si>
  <si>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</si>
  <si>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</si>
  <si>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</si>
  <si>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</si>
  <si>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</si>
  <si>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</si>
  <si>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</si>
  <si>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</si>
  <si>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</si>
  <si>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</si>
  <si>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</si>
  <si>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</si>
  <si>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</si>
  <si>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</si>
  <si>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</si>
  <si>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</si>
  <si>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</si>
  <si>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</si>
  <si>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</si>
  <si>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</si>
  <si>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</si>
  <si>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</si>
  <si>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</si>
  <si>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</si>
  <si>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</si>
  <si>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</si>
  <si>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</si>
  <si>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</si>
  <si>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</si>
  <si>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</si>
  <si>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</si>
  <si>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</si>
  <si>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</si>
  <si>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</si>
  <si>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</si>
  <si>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</si>
  <si>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</si>
  <si>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</si>
  <si>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</si>
  <si>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</si>
  <si>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</si>
  <si>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</si>
  <si>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</si>
  <si>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</si>
  <si>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</si>
  <si>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</si>
  <si>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</si>
  <si>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</si>
  <si>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</si>
  <si>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</si>
  <si>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</si>
  <si>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</si>
  <si>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</si>
  <si>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</si>
  <si>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</si>
  <si>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</si>
  <si>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</si>
  <si>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</si>
  <si>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</si>
  <si>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</si>
  <si>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</si>
  <si>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</si>
  <si>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</si>
  <si>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</si>
  <si>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</si>
  <si>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</si>
  <si>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</si>
  <si>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</si>
  <si>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</si>
  <si>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</si>
  <si>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</si>
  <si>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</si>
  <si>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</si>
  <si>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</si>
  <si>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</si>
  <si>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</si>
  <si>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</si>
  <si>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</si>
  <si>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</si>
  <si>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</si>
  <si>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</si>
  <si>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</si>
  <si>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</si>
  <si>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</si>
  <si>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</si>
  <si>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</si>
  <si>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</si>
  <si>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</si>
  <si>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</si>
  <si>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</si>
  <si>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</si>
  <si>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</si>
  <si>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</si>
  <si>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</si>
  <si>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</si>
  <si>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</si>
  <si>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</si>
  <si>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</si>
  <si>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</si>
  <si>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</si>
  <si>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</si>
  <si>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</si>
  <si>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</si>
  <si>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</si>
  <si>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</si>
  <si>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</si>
  <si>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</si>
  <si>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</si>
  <si>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</si>
  <si>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</si>
  <si>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</si>
  <si>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</si>
  <si>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</si>
  <si>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</si>
  <si>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</si>
  <si>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</si>
  <si>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</si>
  <si>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</si>
  <si>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</si>
  <si>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</si>
  <si>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</si>
  <si>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</si>
  <si>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</si>
  <si>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</si>
  <si>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</si>
  <si>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</si>
  <si>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</si>
  <si>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</si>
  <si>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</si>
  <si>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</si>
  <si>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</si>
  <si>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</si>
  <si>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</si>
  <si>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</si>
  <si>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</si>
  <si>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</si>
  <si>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</si>
  <si>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</si>
  <si>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</si>
  <si>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</si>
  <si>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</si>
  <si>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</si>
  <si>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</si>
  <si>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</si>
  <si>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</si>
  <si>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</si>
  <si>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</si>
  <si>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</si>
  <si>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</si>
  <si>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</si>
  <si>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</si>
  <si>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</si>
  <si>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</si>
  <si>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</si>
  <si>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</si>
  <si>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</si>
  <si>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</si>
  <si>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</si>
  <si>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</si>
  <si>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</si>
  <si>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</si>
  <si>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</si>
  <si>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</si>
  <si>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</si>
  <si>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</si>
  <si>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</si>
  <si>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</si>
  <si>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</si>
  <si>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</si>
  <si>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</si>
  <si>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</si>
  <si>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</si>
  <si>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</si>
  <si>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</si>
  <si>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</si>
  <si>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</si>
  <si>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</si>
  <si>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</si>
  <si>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</si>
  <si>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</si>
  <si>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</si>
  <si>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</si>
  <si>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</si>
  <si>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</si>
  <si>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</si>
  <si>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</si>
  <si>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</si>
  <si>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</si>
  <si>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</si>
  <si>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</si>
  <si>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</si>
  <si>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</si>
  <si>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</si>
  <si>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</si>
  <si>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</si>
  <si>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</si>
  <si>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</si>
  <si>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</si>
  <si>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</si>
  <si>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</si>
  <si>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</si>
  <si>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</si>
  <si>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</si>
  <si>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</si>
  <si>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</si>
  <si>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</si>
  <si>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</si>
  <si>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</si>
  <si>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</si>
  <si>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</si>
  <si>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</si>
  <si>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</si>
  <si>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</si>
  <si>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</si>
  <si>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</si>
  <si>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</si>
  <si>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</si>
  <si>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</si>
  <si>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</si>
  <si>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</si>
  <si>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</si>
  <si>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</si>
  <si>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</si>
  <si>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</si>
  <si>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</si>
  <si>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</si>
  <si>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</si>
  <si>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</si>
  <si>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</si>
  <si>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</si>
  <si>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</si>
  <si>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</si>
  <si>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</si>
  <si>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</si>
  <si>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</si>
  <si>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</si>
  <si>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</si>
  <si>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</si>
  <si>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</si>
  <si>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</si>
  <si>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</si>
  <si>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</si>
  <si>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</si>
  <si>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</si>
  <si>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</si>
  <si>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</si>
  <si>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</si>
  <si>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</si>
  <si>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</si>
  <si>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</si>
  <si>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</si>
  <si>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</si>
  <si>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</si>
  <si>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</si>
  <si>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</si>
  <si>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</si>
  <si>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</si>
  <si>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</si>
  <si>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</si>
  <si>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</si>
  <si>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</si>
  <si>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</si>
  <si>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</si>
  <si>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</si>
  <si>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</si>
  <si>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</si>
  <si>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</si>
  <si>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</si>
  <si>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</si>
  <si>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</si>
  <si>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</si>
  <si>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</si>
  <si>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</si>
  <si>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</si>
  <si>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</si>
  <si>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</si>
  <si>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</si>
  <si>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</si>
  <si>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</si>
  <si>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</si>
  <si>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</si>
  <si>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</si>
  <si>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</si>
  <si>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</si>
  <si>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</si>
  <si>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</si>
  <si>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</si>
  <si>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</si>
  <si>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</si>
  <si>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</si>
  <si>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</si>
  <si>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</si>
  <si>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</si>
  <si>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</si>
  <si>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</si>
  <si>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</si>
  <si>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</si>
  <si>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</si>
  <si>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</si>
  <si>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</si>
  <si>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</si>
  <si>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</si>
  <si>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</si>
  <si>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</si>
  <si>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</si>
  <si>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</si>
  <si>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</si>
  <si>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</si>
  <si>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</si>
  <si>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</si>
  <si>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</si>
  <si>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</si>
  <si>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</si>
  <si>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</si>
  <si>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</si>
  <si>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</si>
  <si>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</si>
  <si>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</si>
  <si>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</si>
  <si>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</si>
  <si>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</si>
  <si>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</si>
  <si>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</si>
  <si>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</si>
  <si>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</si>
  <si>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</si>
  <si>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</si>
  <si>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</si>
  <si>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</si>
  <si>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</si>
  <si>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</si>
  <si>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</si>
  <si>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</si>
  <si>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</si>
  <si>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</si>
  <si>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</si>
  <si>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</si>
  <si>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</si>
  <si>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</si>
  <si>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</si>
  <si>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</si>
  <si>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</si>
  <si>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</si>
  <si>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</si>
  <si>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</si>
  <si>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</si>
  <si>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</si>
  <si>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</si>
  <si>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</si>
  <si>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</si>
  <si>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</si>
  <si>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</si>
  <si>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</si>
  <si>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</si>
  <si>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</si>
  <si>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</si>
  <si>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</si>
  <si>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</si>
  <si>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</si>
  <si>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</si>
  <si>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</si>
  <si>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</si>
  <si>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</si>
  <si>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</si>
  <si>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</si>
  <si>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</si>
  <si>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</si>
  <si>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</si>
  <si>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</si>
  <si>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</si>
  <si>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</si>
  <si>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</si>
  <si>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</si>
  <si>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</si>
  <si>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</si>
  <si>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</si>
  <si>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</si>
  <si>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</si>
  <si>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</si>
  <si>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</si>
  <si>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</si>
  <si>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</si>
  <si>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</si>
  <si>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</si>
  <si>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</si>
  <si>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</si>
  <si>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</si>
  <si>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</si>
  <si>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</si>
  <si>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</si>
  <si>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</si>
  <si>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</si>
  <si>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</si>
  <si>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</si>
  <si>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</si>
  <si>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</si>
  <si>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</si>
  <si>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</si>
  <si>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</si>
  <si>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</si>
  <si>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</si>
  <si>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</si>
  <si>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</si>
  <si>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</si>
  <si>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</si>
  <si>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</si>
  <si>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</si>
  <si>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</si>
  <si>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</si>
  <si>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</si>
  <si>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</si>
  <si>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</si>
  <si>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</si>
  <si>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</si>
  <si>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</si>
  <si>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</si>
  <si>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</si>
  <si>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</si>
  <si>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</si>
  <si>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</si>
  <si>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</si>
  <si>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</si>
  <si>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</si>
  <si>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</si>
  <si>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</si>
  <si>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</si>
  <si>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</si>
  <si>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</si>
  <si>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</si>
  <si>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</si>
  <si>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</si>
  <si>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</si>
  <si>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</si>
  <si>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</si>
  <si>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</si>
  <si>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</si>
  <si>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</si>
  <si>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</si>
  <si>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</si>
  <si>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</si>
  <si>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</si>
  <si>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</si>
  <si>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</si>
  <si>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</si>
  <si>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</si>
  <si>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</si>
  <si>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</si>
  <si>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</si>
  <si>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</si>
  <si>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</si>
  <si>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</si>
  <si>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</si>
  <si>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</si>
  <si>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</si>
  <si>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</si>
  <si>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</si>
  <si>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</si>
  <si>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</si>
  <si>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</si>
  <si>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</si>
  <si>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</si>
  <si>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</si>
  <si>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</si>
  <si>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</si>
  <si>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</si>
  <si>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</si>
  <si>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</si>
  <si>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</si>
  <si>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</si>
  <si>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</si>
  <si>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</si>
  <si>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</si>
  <si>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</si>
  <si>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</si>
  <si>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</si>
  <si>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</si>
  <si>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</si>
  <si>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</si>
  <si>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</si>
  <si>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</si>
  <si>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</si>
  <si>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</si>
  <si>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</si>
  <si>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</si>
  <si>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</si>
  <si>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</si>
  <si>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</si>
  <si>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</si>
  <si>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</si>
  <si>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</si>
  <si>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</si>
  <si>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</si>
  <si>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</si>
  <si>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</si>
  <si>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</si>
  <si>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</si>
  <si>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</si>
  <si>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</si>
  <si>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</si>
  <si>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</si>
  <si>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</si>
  <si>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</si>
  <si>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</si>
  <si>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</si>
  <si>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</si>
  <si>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</si>
  <si>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</si>
  <si>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</si>
  <si>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</si>
  <si>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</si>
  <si>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</si>
  <si>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</si>
  <si>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</si>
  <si>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</si>
  <si>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</si>
  <si>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</si>
  <si>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</si>
  <si>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</si>
  <si>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</si>
  <si>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</si>
  <si>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</si>
  <si>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</si>
  <si>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</si>
  <si>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</si>
  <si>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</si>
  <si>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</si>
  <si>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</si>
  <si>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</si>
  <si>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</si>
  <si>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</si>
  <si>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</si>
  <si>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</si>
  <si>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</si>
  <si>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</si>
  <si>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</si>
  <si>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</si>
  <si>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</si>
  <si>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</si>
  <si>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</si>
  <si>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</si>
  <si>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</si>
  <si>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</si>
  <si>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</si>
  <si>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</si>
  <si>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</si>
  <si>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</si>
  <si>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</si>
  <si>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</si>
  <si>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</si>
  <si>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</si>
  <si>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</si>
  <si>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</si>
  <si>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</si>
  <si>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</si>
  <si>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</si>
  <si>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</si>
  <si>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</si>
  <si>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</si>
  <si>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</si>
  <si>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</si>
  <si>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</si>
  <si>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</si>
  <si>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</si>
  <si>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</si>
  <si>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</si>
  <si>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</si>
  <si>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</si>
  <si>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</si>
  <si>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</si>
  <si>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</si>
  <si>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</si>
  <si>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</si>
  <si>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</si>
  <si>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</si>
  <si>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</si>
  <si>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</si>
  <si>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</si>
  <si>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</si>
  <si>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</si>
  <si>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</si>
  <si>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</si>
  <si>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</si>
  <si>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</si>
  <si>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</si>
  <si>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</si>
  <si>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</si>
  <si>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</si>
  <si>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</si>
  <si>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</si>
  <si>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</si>
  <si>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</si>
  <si>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</si>
  <si>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</si>
  <si>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</si>
  <si>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</si>
  <si>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</si>
  <si>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</si>
  <si>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</si>
  <si>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</si>
  <si>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</si>
  <si>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</si>
  <si>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</si>
  <si>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</si>
  <si>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</si>
  <si>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</si>
  <si>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</si>
  <si>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</si>
  <si>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</si>
  <si>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</si>
  <si>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</si>
  <si>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</si>
  <si>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</si>
  <si>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</si>
  <si>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</si>
  <si>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</si>
  <si>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</si>
  <si>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</si>
  <si>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</si>
  <si>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</si>
  <si>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</si>
  <si>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</si>
  <si>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</si>
  <si>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</si>
  <si>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</si>
  <si>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</si>
  <si>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</si>
  <si>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</si>
  <si>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</si>
  <si>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</si>
  <si>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</si>
  <si>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</si>
  <si>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</si>
  <si>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</si>
  <si>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</si>
  <si>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</si>
  <si>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</si>
  <si>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</si>
  <si>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</si>
  <si>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</si>
  <si>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</si>
  <si>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</si>
  <si>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</si>
  <si>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</si>
  <si>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</si>
  <si>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</si>
  <si>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</si>
  <si>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</si>
  <si>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</si>
  <si>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</si>
  <si>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</si>
  <si>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</si>
  <si>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</si>
  <si>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</si>
  <si>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</si>
  <si>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</si>
  <si>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</si>
  <si>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</si>
  <si>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</si>
  <si>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</si>
  <si>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</si>
  <si>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</si>
  <si>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</si>
  <si>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</si>
  <si>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</si>
  <si>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</si>
  <si>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</si>
  <si>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</si>
  <si>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</si>
  <si>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</si>
  <si>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</si>
  <si>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</si>
  <si>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</si>
  <si>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</si>
  <si>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</si>
  <si>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</si>
  <si>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</si>
  <si>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</si>
  <si>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</si>
  <si>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</si>
  <si>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</si>
  <si>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</si>
  <si>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</si>
  <si>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</si>
  <si>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</si>
  <si>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</si>
  <si>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</si>
  <si>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</si>
  <si>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</si>
  <si>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</si>
  <si>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</si>
  <si>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</si>
  <si>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</si>
  <si>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</si>
  <si>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</si>
  <si>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</si>
  <si>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</si>
  <si>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</si>
  <si>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</si>
  <si>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</si>
  <si>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</si>
  <si>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</si>
  <si>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</si>
  <si>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</si>
  <si>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</si>
  <si>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</si>
  <si>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</si>
  <si>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</si>
  <si>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</si>
  <si>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</si>
  <si>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</si>
  <si>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</si>
  <si>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</si>
  <si>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</si>
  <si>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</si>
  <si>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</si>
  <si>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</si>
  <si>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</si>
  <si>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</si>
  <si>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</si>
  <si>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</si>
  <si>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</si>
  <si>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</si>
  <si>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</si>
  <si>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</si>
  <si>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</si>
  <si>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</si>
  <si>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</si>
  <si>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</si>
  <si>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</si>
  <si>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</si>
  <si>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</si>
  <si>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</si>
  <si>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</si>
  <si>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</si>
  <si>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</si>
  <si>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</si>
  <si>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</si>
  <si>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</si>
  <si>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</si>
  <si>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</si>
  <si>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</si>
  <si>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</si>
  <si>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</si>
  <si>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</si>
  <si>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</si>
  <si>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</si>
  <si>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</si>
  <si>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</si>
  <si>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</si>
  <si>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</si>
  <si>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</si>
  <si>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</si>
  <si>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</si>
  <si>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</si>
  <si>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</si>
  <si>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</si>
  <si>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</si>
  <si>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</si>
  <si>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</si>
  <si>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</si>
  <si>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</si>
  <si>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</si>
  <si>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</si>
  <si>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</si>
  <si>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</si>
  <si>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</si>
  <si>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</si>
  <si>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</si>
  <si>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</si>
  <si>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</si>
  <si>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</si>
  <si>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</si>
  <si>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</si>
  <si>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</si>
  <si>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</si>
  <si>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</si>
  <si>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</si>
  <si>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</si>
  <si>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</si>
  <si>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</si>
  <si>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</si>
  <si>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</si>
  <si>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</si>
  <si>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</si>
  <si>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</si>
  <si>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</si>
  <si>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</si>
  <si>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</si>
  <si>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</si>
  <si>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</si>
  <si>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</si>
  <si>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</si>
  <si>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</si>
  <si>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</si>
  <si>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</si>
  <si>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</si>
  <si>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</si>
  <si>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</si>
  <si>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</si>
  <si>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</si>
  <si>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</si>
  <si>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</si>
  <si>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</si>
  <si>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</si>
  <si>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</si>
  <si>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</si>
  <si>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</si>
  <si>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</si>
  <si>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</si>
  <si>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</si>
  <si>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</si>
  <si>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</si>
  <si>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</si>
  <si>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</si>
  <si>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</si>
  <si>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</si>
  <si>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</si>
  <si>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</si>
  <si>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</si>
  <si>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</si>
  <si>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</si>
  <si>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</si>
  <si>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</si>
  <si>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</si>
  <si>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</si>
  <si>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</si>
  <si>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</si>
  <si>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</si>
  <si>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</si>
  <si>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</si>
  <si>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</si>
  <si>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</si>
  <si>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</si>
  <si>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</si>
  <si>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</si>
  <si>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</si>
  <si>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</si>
  <si>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</si>
  <si>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</si>
  <si>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</si>
  <si>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</si>
  <si>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</si>
  <si>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</si>
  <si>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</si>
  <si>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</si>
  <si>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</si>
  <si>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</si>
  <si>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</si>
  <si>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</si>
  <si>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</si>
  <si>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</si>
  <si>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</si>
  <si>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</si>
  <si>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</si>
  <si>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</si>
  <si>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</si>
  <si>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</si>
  <si>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</si>
  <si>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</si>
  <si>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</si>
  <si>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</si>
  <si>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</si>
  <si>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</si>
  <si>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</si>
  <si>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</si>
  <si>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</si>
  <si>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</si>
  <si>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</si>
  <si>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</si>
  <si>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</si>
  <si>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</si>
  <si>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</si>
  <si>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</si>
  <si>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</si>
  <si>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</si>
  <si>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</si>
  <si>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</si>
  <si>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</si>
  <si>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</si>
  <si>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</si>
  <si>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</si>
  <si>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</si>
  <si>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</si>
  <si>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</si>
  <si>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</si>
  <si>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</si>
  <si>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</si>
  <si>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</si>
  <si>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</si>
  <si>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</si>
  <si>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</si>
  <si>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</si>
  <si>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</si>
  <si>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</si>
  <si>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</si>
  <si>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</si>
  <si>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</si>
  <si>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</si>
  <si>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</si>
  <si>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</si>
  <si>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</si>
  <si>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</si>
  <si>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</si>
  <si>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</si>
  <si>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</si>
  <si>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</si>
  <si>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</si>
  <si>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</si>
  <si>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</si>
  <si>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</si>
  <si>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</si>
  <si>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</si>
  <si>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</si>
  <si>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</si>
  <si>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</si>
  <si>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</si>
  <si>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</si>
  <si>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</si>
  <si>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</si>
  <si>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</si>
  <si>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</si>
  <si>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</si>
  <si>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</si>
  <si>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</si>
  <si>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</si>
  <si>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</si>
  <si>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</si>
  <si>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</si>
  <si>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</si>
  <si>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</si>
  <si>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</si>
  <si>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</si>
  <si>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</si>
  <si>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</si>
  <si>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</si>
  <si>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</si>
  <si>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</si>
  <si>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</si>
  <si>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</si>
  <si>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</si>
  <si>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</si>
  <si>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</si>
  <si>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</si>
  <si>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</si>
  <si>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</si>
  <si>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</si>
  <si>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</si>
  <si>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</si>
  <si>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</si>
  <si>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</si>
  <si>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</si>
  <si>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</si>
  <si>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</si>
  <si>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</si>
  <si>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</si>
  <si>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</si>
  <si>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</si>
  <si>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</si>
  <si>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</si>
  <si>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</si>
  <si>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</si>
  <si>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</si>
  <si>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</si>
  <si>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</si>
  <si>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</si>
  <si>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</si>
  <si>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</si>
  <si>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</si>
  <si>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</si>
  <si>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</si>
  <si>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</si>
  <si>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</si>
  <si>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</si>
  <si>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</si>
  <si>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</si>
  <si>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</si>
  <si>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</si>
  <si>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</si>
  <si>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</si>
  <si>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</si>
  <si>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</si>
  <si>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</si>
  <si>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</si>
  <si>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</si>
  <si>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</si>
  <si>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</si>
  <si>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</si>
  <si>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</si>
  <si>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</si>
  <si>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</si>
  <si>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</si>
  <si>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</si>
  <si>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</si>
  <si>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</si>
  <si>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</si>
  <si>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</si>
  <si>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</si>
  <si>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</si>
  <si>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</si>
  <si>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</si>
  <si>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</si>
  <si>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</si>
  <si>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</si>
  <si>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</si>
  <si>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</si>
  <si>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</si>
  <si>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</si>
  <si>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</si>
  <si>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</si>
  <si>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</si>
  <si>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</si>
  <si>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</si>
  <si>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</si>
  <si>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</si>
  <si>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</si>
  <si>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</si>
  <si>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</si>
  <si>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</si>
  <si>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</si>
  <si>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</si>
  <si>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</si>
  <si>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</si>
  <si>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</si>
  <si>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</si>
  <si>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</si>
  <si>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</si>
  <si>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</si>
  <si>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</si>
  <si>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</si>
  <si>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</si>
  <si>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</si>
  <si>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</si>
  <si>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</si>
  <si>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</si>
  <si>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</si>
  <si>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</si>
  <si>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</si>
  <si>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</si>
  <si>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</si>
  <si>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</si>
  <si>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</si>
  <si>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</si>
  <si>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</si>
  <si>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</si>
  <si>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</si>
  <si>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</si>
  <si>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</si>
  <si>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</si>
  <si>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</si>
  <si>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</si>
  <si>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</si>
  <si>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</si>
  <si>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</si>
  <si>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</si>
  <si>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</si>
  <si>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</si>
  <si>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</si>
  <si>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</si>
  <si>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</si>
  <si>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</si>
  <si>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</si>
  <si>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</si>
  <si>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</si>
  <si>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</si>
  <si>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</si>
  <si>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</si>
  <si>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</si>
  <si>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</si>
  <si>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</si>
  <si>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</si>
  <si>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</si>
  <si>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</si>
  <si>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</si>
  <si>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</si>
  <si>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</si>
  <si>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</si>
  <si>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</si>
  <si>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</si>
  <si>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</si>
  <si>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</si>
  <si>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</si>
  <si>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</si>
  <si>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</si>
  <si>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</si>
  <si>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</si>
  <si>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</si>
  <si>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</si>
  <si>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</si>
  <si>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</si>
  <si>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</si>
  <si>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</si>
  <si>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</si>
  <si>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</si>
  <si>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</si>
  <si>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</si>
  <si>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</si>
  <si>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</si>
  <si>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</si>
  <si>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</si>
  <si>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</si>
  <si>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</si>
  <si>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</si>
  <si>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</si>
  <si>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</si>
  <si>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</si>
  <si>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</si>
  <si>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</si>
  <si>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</si>
  <si>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</si>
  <si>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</si>
  <si>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</si>
  <si>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</si>
  <si>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</si>
  <si>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</si>
  <si>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</si>
  <si>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</si>
  <si>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</si>
  <si>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</si>
  <si>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</si>
  <si>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</si>
  <si>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</si>
  <si>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</si>
  <si>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</si>
  <si>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</si>
  <si>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</si>
  <si>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</si>
  <si>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</si>
  <si>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</si>
  <si>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</si>
  <si>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</si>
  <si>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</si>
  <si>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</si>
  <si>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</si>
  <si>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</si>
  <si>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</si>
  <si>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</si>
  <si>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</si>
  <si>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</si>
  <si>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</si>
  <si>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</si>
  <si>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</si>
  <si>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</si>
  <si>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</si>
  <si>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</si>
  <si>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</si>
  <si>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</si>
  <si>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</si>
  <si>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</si>
  <si>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</si>
  <si>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</si>
  <si>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</si>
  <si>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</si>
  <si>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</si>
  <si>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</si>
  <si>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</si>
  <si>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</si>
  <si>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</si>
  <si>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</si>
  <si>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</si>
  <si>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</si>
  <si>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</si>
  <si>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</si>
  <si>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</si>
  <si>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</si>
  <si>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</si>
  <si>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</si>
  <si>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</si>
  <si>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</si>
  <si>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</si>
  <si>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</si>
  <si>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</si>
  <si>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</si>
  <si>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</si>
  <si>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</si>
  <si>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</si>
  <si>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</si>
  <si>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</si>
  <si>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</si>
  <si>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</si>
  <si>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</si>
  <si>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</si>
  <si>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</si>
  <si>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</si>
  <si>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</si>
  <si>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</si>
  <si>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</si>
  <si>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</si>
  <si>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</si>
  <si>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</si>
  <si>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</si>
  <si>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</si>
  <si>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</si>
  <si>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</si>
  <si>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</si>
  <si>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</si>
  <si>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</si>
  <si>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</si>
  <si>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</si>
  <si>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</si>
  <si>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</si>
  <si>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</si>
  <si>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</si>
  <si>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</si>
  <si>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</si>
  <si>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</si>
  <si>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</si>
  <si>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</si>
  <si>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</si>
  <si>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</si>
  <si>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</si>
  <si>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</si>
  <si>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</si>
  <si>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</si>
  <si>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</si>
  <si>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</si>
  <si>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</si>
  <si>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</si>
  <si>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</si>
  <si>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</si>
  <si>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</si>
  <si>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</si>
  <si>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</si>
  <si>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</si>
  <si>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</si>
  <si>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</si>
  <si>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</si>
  <si>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</si>
  <si>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</si>
  <si>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</si>
  <si>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</si>
  <si>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</si>
  <si>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</si>
  <si>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</si>
  <si>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</si>
  <si>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</si>
  <si>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</si>
  <si>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</si>
  <si>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</si>
  <si>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</si>
  <si>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</si>
  <si>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</si>
  <si>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</si>
  <si>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</si>
  <si>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</si>
  <si>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</si>
  <si>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</si>
  <si>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</si>
  <si>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</si>
  <si>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</si>
  <si>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</si>
  <si>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</si>
  <si>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</si>
  <si>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</si>
  <si>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</si>
  <si>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</si>
  <si>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</si>
  <si>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</si>
  <si>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</si>
  <si>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</si>
  <si>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</si>
  <si>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</si>
  <si>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</si>
  <si>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</si>
  <si>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</si>
  <si>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</si>
  <si>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</si>
  <si>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</si>
  <si>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</si>
  <si>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</si>
  <si>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</si>
  <si>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</si>
  <si>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</si>
  <si>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</si>
  <si>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</si>
  <si>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</si>
  <si>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</si>
  <si>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</si>
  <si>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</si>
  <si>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</si>
  <si>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</si>
  <si>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</si>
  <si>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</si>
  <si>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</si>
  <si>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</si>
  <si>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</si>
  <si>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</si>
  <si>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</si>
  <si>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</si>
  <si>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</si>
  <si>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</si>
  <si>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</si>
  <si>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</si>
  <si>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</si>
  <si>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</si>
  <si>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</si>
  <si>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</si>
  <si>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</si>
  <si>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</si>
  <si>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</si>
  <si>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</si>
  <si>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</si>
  <si>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</si>
  <si>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</si>
  <si>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</si>
  <si>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</si>
  <si>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</si>
  <si>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</si>
  <si>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</si>
  <si>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</si>
  <si>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</si>
  <si>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</si>
  <si>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</si>
  <si>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</si>
  <si>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</si>
  <si>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</si>
  <si>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</si>
  <si>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</si>
  <si>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</si>
  <si>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</si>
  <si>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</si>
  <si>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</si>
  <si>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</si>
  <si>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</si>
  <si>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</si>
  <si>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</si>
  <si>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</si>
  <si>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</si>
  <si>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</si>
  <si>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</si>
  <si>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</si>
  <si>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</si>
  <si>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</si>
  <si>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</si>
  <si>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</si>
  <si>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</si>
  <si>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</si>
  <si>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</si>
  <si>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</si>
  <si>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</si>
  <si>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</si>
  <si>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</si>
  <si>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</si>
  <si>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</si>
  <si>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</si>
  <si>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</si>
  <si>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</si>
  <si>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</si>
  <si>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</si>
  <si>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</si>
  <si>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</si>
  <si>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</si>
  <si>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</si>
  <si>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</si>
  <si>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</si>
  <si>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</si>
  <si>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</si>
  <si>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</si>
  <si>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</si>
  <si>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</si>
  <si>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</si>
  <si>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</si>
  <si>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</si>
  <si>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</si>
  <si>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</si>
  <si>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</si>
  <si>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</si>
  <si>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</si>
  <si>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</si>
  <si>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</si>
  <si>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</si>
  <si>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</si>
  <si>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</si>
  <si>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</si>
  <si>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</si>
  <si>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</si>
  <si>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</si>
  <si>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</si>
  <si>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</si>
  <si>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</si>
  <si>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</si>
  <si>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</si>
  <si>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</si>
  <si>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</si>
  <si>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</si>
  <si>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</si>
  <si>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</si>
  <si>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</si>
  <si>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</si>
  <si>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</si>
  <si>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</si>
  <si>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</si>
  <si>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</si>
  <si>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</si>
  <si>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</si>
  <si>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</si>
  <si>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</si>
  <si>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</si>
  <si>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</si>
  <si>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</si>
  <si>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</si>
  <si>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</si>
  <si>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</si>
  <si>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</si>
  <si>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</si>
  <si>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</si>
  <si>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</si>
  <si>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</si>
  <si>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</si>
  <si>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</si>
  <si>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</si>
  <si>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</si>
  <si>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</si>
  <si>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</si>
  <si>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</si>
  <si>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</si>
  <si>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</si>
  <si>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</si>
  <si>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</si>
  <si>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</si>
  <si>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</si>
  <si>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</si>
  <si>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</si>
  <si>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</si>
  <si>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</si>
  <si>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</si>
  <si>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</si>
  <si>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</si>
  <si>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</si>
  <si>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</si>
  <si>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</si>
  <si>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</si>
  <si>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</si>
  <si>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</si>
  <si>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</si>
  <si>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</si>
  <si>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</si>
  <si>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</si>
  <si>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</si>
  <si>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</si>
  <si>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</si>
  <si>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</si>
  <si>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</si>
  <si>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</si>
  <si>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</si>
  <si>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</si>
  <si>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</si>
  <si>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</si>
  <si>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</si>
  <si>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</si>
  <si>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</si>
  <si>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</si>
  <si>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</si>
  <si>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</si>
  <si>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</si>
  <si>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</si>
  <si>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</si>
  <si>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</si>
  <si>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</si>
  <si>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</si>
  <si>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</si>
  <si>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</si>
  <si>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</si>
  <si>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</si>
  <si>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</si>
  <si>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</si>
  <si>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</si>
  <si>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</si>
  <si>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</si>
  <si>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</si>
  <si>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</si>
  <si>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</si>
  <si>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</si>
  <si>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</si>
  <si>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</si>
  <si>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</si>
  <si>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</si>
  <si>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</si>
  <si>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</si>
  <si>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</si>
  <si>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</si>
  <si>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</si>
  <si>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</si>
  <si>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</si>
  <si>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</si>
  <si>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</si>
  <si>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</si>
  <si>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</si>
  <si>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</si>
  <si>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</si>
  <si>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</si>
  <si>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</si>
  <si>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</si>
  <si>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</si>
  <si>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</si>
  <si>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</si>
  <si>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</si>
  <si>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</si>
  <si>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</si>
  <si>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</si>
  <si>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</si>
  <si>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</si>
  <si>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</si>
  <si>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</si>
  <si>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</si>
  <si>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</si>
  <si>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</si>
  <si>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</si>
  <si>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</si>
  <si>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</si>
  <si>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</si>
  <si>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</si>
  <si>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</si>
  <si>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</si>
  <si>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</si>
  <si>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</si>
  <si>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</si>
  <si>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</si>
  <si>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</si>
  <si>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</si>
  <si>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</si>
  <si>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</si>
  <si>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</si>
  <si>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</si>
  <si>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</si>
  <si>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</si>
  <si>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</si>
  <si>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</si>
  <si>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</si>
  <si>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</si>
  <si>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</si>
  <si>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</si>
  <si>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</si>
  <si>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</si>
  <si>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</si>
  <si>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</si>
  <si>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</si>
  <si>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</si>
  <si>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</si>
  <si>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</si>
  <si>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</si>
  <si>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</si>
  <si>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</si>
  <si>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</si>
  <si>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</si>
  <si>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</si>
  <si>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</si>
  <si>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</si>
  <si>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</si>
  <si>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</si>
  <si>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</si>
  <si>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</si>
  <si>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</si>
  <si>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</si>
  <si>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</si>
  <si>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</si>
  <si>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</si>
  <si>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</si>
  <si>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</si>
  <si>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</si>
  <si>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</si>
  <si>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</si>
  <si>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</si>
  <si>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</si>
  <si>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</si>
  <si>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</si>
  <si>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</si>
  <si>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</si>
  <si>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</si>
  <si>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</si>
  <si>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</si>
  <si>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</si>
  <si>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</si>
  <si>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</si>
  <si>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</si>
  <si>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</si>
  <si>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</si>
  <si>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</si>
  <si>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</si>
  <si>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</si>
  <si>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</si>
  <si>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</si>
  <si>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</si>
  <si>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</si>
  <si>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</si>
  <si>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</si>
  <si>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</si>
  <si>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</si>
  <si>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</si>
  <si>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</si>
  <si>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</si>
  <si>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</si>
  <si>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</si>
  <si>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</si>
  <si>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</si>
  <si>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</si>
  <si>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</si>
  <si>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</si>
  <si>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</si>
  <si>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</si>
  <si>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</si>
  <si>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</si>
  <si>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</si>
  <si>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</si>
  <si>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</si>
  <si>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</si>
  <si>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</si>
  <si>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</si>
  <si>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</si>
  <si>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</si>
  <si>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</si>
  <si>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</si>
  <si>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</si>
  <si>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</si>
  <si>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</si>
  <si>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</si>
  <si>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</si>
  <si>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</si>
  <si>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</si>
  <si>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</si>
  <si>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</si>
  <si>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</si>
  <si>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</si>
  <si>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</si>
  <si>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</si>
  <si>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</si>
  <si>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</si>
  <si>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</si>
  <si>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</si>
  <si>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</si>
  <si>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</si>
  <si>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</si>
  <si>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</si>
  <si>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</si>
  <si>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</si>
  <si>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</si>
  <si>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</si>
  <si>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</si>
  <si>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</si>
  <si>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</si>
  <si>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</si>
  <si>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</si>
  <si>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</si>
  <si>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</si>
  <si>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</si>
  <si>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</si>
  <si>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</si>
  <si>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</si>
  <si>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</si>
  <si>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</si>
  <si>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</si>
  <si>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</si>
  <si>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</si>
  <si>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</si>
  <si>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</si>
  <si>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</si>
  <si>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</si>
  <si>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</si>
  <si>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</si>
  <si>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</si>
  <si>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</si>
  <si>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</si>
  <si>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</si>
  <si>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</si>
  <si>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</si>
  <si>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</si>
  <si>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</si>
  <si>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</si>
  <si>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</si>
  <si>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</si>
  <si>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</si>
  <si>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</si>
  <si>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</si>
  <si>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</si>
  <si>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</si>
  <si>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</si>
  <si>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</si>
  <si>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</si>
  <si>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</si>
  <si>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</si>
  <si>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</si>
  <si>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</si>
  <si>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</si>
  <si>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</si>
  <si>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</si>
  <si>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</si>
  <si>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</si>
  <si>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</si>
  <si>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</si>
  <si>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</si>
  <si>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</si>
  <si>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</si>
  <si>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</si>
  <si>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</si>
  <si>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</si>
  <si>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</si>
  <si>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</si>
  <si>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</si>
  <si>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</si>
  <si>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</si>
  <si>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</si>
  <si>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</si>
  <si>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</si>
  <si>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</si>
  <si>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</si>
  <si>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</si>
  <si>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</si>
  <si>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</si>
  <si>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</si>
  <si>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</si>
  <si>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</si>
  <si>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</si>
  <si>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</si>
  <si>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</si>
  <si>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</si>
  <si>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</si>
  <si>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</si>
  <si>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</si>
  <si>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</si>
  <si>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</si>
  <si>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</si>
  <si>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</si>
  <si>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</si>
  <si>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</si>
  <si>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</si>
  <si>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</si>
  <si>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</si>
  <si>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</si>
  <si>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</si>
  <si>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</si>
  <si>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</si>
  <si>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</si>
  <si>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</si>
  <si>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</si>
  <si>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</si>
  <si>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</si>
  <si>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</si>
  <si>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</si>
  <si>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</si>
  <si>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</si>
  <si>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</si>
  <si>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</si>
  <si>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</si>
  <si>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</si>
  <si>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</si>
  <si>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</si>
  <si>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</si>
  <si>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</si>
  <si>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</si>
  <si>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</si>
  <si>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</si>
  <si>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</si>
  <si>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</si>
  <si>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</si>
  <si>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</si>
  <si>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</si>
  <si>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</si>
  <si>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</si>
  <si>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</si>
  <si>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</si>
  <si>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</si>
  <si>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</si>
  <si>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</si>
  <si>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</si>
  <si>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</si>
  <si>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</si>
  <si>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</si>
  <si>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</si>
  <si>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</si>
  <si>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</si>
  <si>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</si>
  <si>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</si>
  <si>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</si>
  <si>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</si>
  <si>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</si>
  <si>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</si>
  <si>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</si>
  <si>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</si>
  <si>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</si>
  <si>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</si>
  <si>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</si>
  <si>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</si>
  <si>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</si>
  <si>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</si>
  <si>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</si>
  <si>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</si>
  <si>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</si>
  <si>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</si>
  <si>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</si>
  <si>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</si>
  <si>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</si>
  <si>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</si>
  <si>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</si>
  <si>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</si>
  <si>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</si>
  <si>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</si>
  <si>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</si>
  <si>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</si>
  <si>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</si>
  <si>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</si>
  <si>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</si>
  <si>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</si>
  <si>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</si>
  <si>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</si>
  <si>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</si>
  <si>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</si>
  <si>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</si>
  <si>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</si>
  <si>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</si>
  <si>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</si>
  <si>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</si>
  <si>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</si>
  <si>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</si>
  <si>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</si>
  <si>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</si>
  <si>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</si>
  <si>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</si>
  <si>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</si>
  <si>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</si>
  <si>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</si>
  <si>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</si>
  <si>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</si>
  <si>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</si>
  <si>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</si>
  <si>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</si>
  <si>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</si>
  <si>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</si>
  <si>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</si>
  <si>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</si>
  <si>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</si>
  <si>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</si>
  <si>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</si>
  <si>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</si>
  <si>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</si>
  <si>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</si>
  <si>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</si>
  <si>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</si>
  <si>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</si>
  <si>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</si>
  <si>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</si>
  <si>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</si>
  <si>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</si>
  <si>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</si>
  <si>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</si>
  <si>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</si>
  <si>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</si>
  <si>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</si>
  <si>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</si>
  <si>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</si>
  <si>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</si>
  <si>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</si>
  <si>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</si>
  <si>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</si>
  <si>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</si>
  <si>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</si>
  <si>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</si>
  <si>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</si>
  <si>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</si>
  <si>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</si>
  <si>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</si>
  <si>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</si>
  <si>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</si>
  <si>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</si>
  <si>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</si>
  <si>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</si>
  <si>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</si>
  <si>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</si>
  <si>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</si>
  <si>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</si>
  <si>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</si>
  <si>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</si>
  <si>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</si>
  <si>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</si>
  <si>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</si>
  <si>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</si>
  <si>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</si>
  <si>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</si>
  <si>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</si>
  <si>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</si>
  <si>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</si>
  <si>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</si>
  <si>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</si>
  <si>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</si>
  <si>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</si>
  <si>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</si>
  <si>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</si>
  <si>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</si>
  <si>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</si>
  <si>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</si>
  <si>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</si>
  <si>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</si>
  <si>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</si>
  <si>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</si>
  <si>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</si>
  <si>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</si>
  <si>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</si>
  <si>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</si>
  <si>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</si>
  <si>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</si>
  <si>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</si>
  <si>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</si>
  <si>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</si>
  <si>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</si>
  <si>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</si>
  <si>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</si>
  <si>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</si>
  <si>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</si>
  <si>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</si>
  <si>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</si>
  <si>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</si>
  <si>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</si>
  <si>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</si>
  <si>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</si>
  <si>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</si>
  <si>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</si>
  <si>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</si>
  <si>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</si>
  <si>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</si>
  <si>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</si>
  <si>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</si>
  <si>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</si>
  <si>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</si>
  <si>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</si>
  <si>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</si>
  <si>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</si>
  <si>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</si>
  <si>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</si>
  <si>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</si>
  <si>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</si>
  <si>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</si>
  <si>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</si>
  <si>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</si>
  <si>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</si>
  <si>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</si>
  <si>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</si>
  <si>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</si>
  <si>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</si>
  <si>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</si>
  <si>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</si>
  <si>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</si>
  <si>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</si>
  <si>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</si>
  <si>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</si>
  <si>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</si>
  <si>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</si>
  <si>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</si>
  <si>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</si>
  <si>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</si>
  <si>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</si>
  <si>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</si>
  <si>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</si>
  <si>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</si>
  <si>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</si>
  <si>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</si>
  <si>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</si>
  <si>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</si>
  <si>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</si>
  <si>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</si>
  <si>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</si>
  <si>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</si>
  <si>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</si>
  <si>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</si>
  <si>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</si>
  <si>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</si>
  <si>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</si>
  <si>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</si>
  <si>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</si>
  <si>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</si>
  <si>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</si>
  <si>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</si>
  <si>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</si>
  <si>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</si>
  <si>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</si>
  <si>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</si>
  <si>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</si>
  <si>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</si>
  <si>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</si>
  <si>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</si>
  <si>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</si>
  <si>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</si>
  <si>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</si>
  <si>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</si>
  <si>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</si>
  <si>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</si>
  <si>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</si>
  <si>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</si>
  <si>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</si>
  <si>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</si>
  <si>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</si>
  <si>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</si>
  <si>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</si>
  <si>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</si>
  <si>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</si>
  <si>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</si>
  <si>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</si>
  <si>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</si>
  <si>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</si>
  <si>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</si>
  <si>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</si>
  <si>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</si>
  <si>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</si>
  <si>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</si>
  <si>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</si>
  <si>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</si>
  <si>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</si>
  <si>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</si>
  <si>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</si>
  <si>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</si>
  <si>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</si>
  <si>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</si>
  <si>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</si>
  <si>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</si>
  <si>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</si>
  <si>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</si>
  <si>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</si>
  <si>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</si>
  <si>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</si>
  <si>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</si>
  <si>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</si>
  <si>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</si>
  <si>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</si>
  <si>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</si>
  <si>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</si>
  <si>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</si>
  <si>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</si>
  <si>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</si>
  <si>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</si>
  <si>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</si>
  <si>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</si>
  <si>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</si>
  <si>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</si>
  <si>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</si>
  <si>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</si>
  <si>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</si>
  <si>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</si>
  <si>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</si>
  <si>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</si>
  <si>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</si>
  <si>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</si>
  <si>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</si>
  <si>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</si>
  <si>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</si>
  <si>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</si>
  <si>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</si>
  <si>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</si>
  <si>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</si>
  <si>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</si>
  <si>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</si>
  <si>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</si>
  <si>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</si>
  <si>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</si>
  <si>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</si>
  <si>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</si>
  <si>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</si>
  <si>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</si>
  <si>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</si>
  <si>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</si>
  <si>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</si>
  <si>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</si>
  <si>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</si>
  <si>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</si>
  <si>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</si>
  <si>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</si>
  <si>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</si>
  <si>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</si>
  <si>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</si>
  <si>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</si>
  <si>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</si>
  <si>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</si>
  <si>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</si>
  <si>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</si>
  <si>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</si>
  <si>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</si>
  <si>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</si>
  <si>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</si>
  <si>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</si>
  <si>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</si>
  <si>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</si>
  <si>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</si>
  <si>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</si>
  <si>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</si>
  <si>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</si>
  <si>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</si>
  <si>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</si>
  <si>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</si>
  <si>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</si>
  <si>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</si>
  <si>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</si>
  <si>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</si>
  <si>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</si>
  <si>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</si>
  <si>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</si>
  <si>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</si>
  <si>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</si>
  <si>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</si>
  <si>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</si>
  <si>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</si>
  <si>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</si>
  <si>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</si>
  <si>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</si>
  <si>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</si>
  <si>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</si>
  <si>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</si>
  <si>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</si>
  <si>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</si>
  <si>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</si>
  <si>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</si>
  <si>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</si>
  <si>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</si>
  <si>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</si>
  <si>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</si>
  <si>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</si>
  <si>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</si>
  <si>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</si>
  <si>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</si>
  <si>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</si>
  <si>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</si>
  <si>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</si>
  <si>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</si>
  <si>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</si>
  <si>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</si>
  <si>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</si>
  <si>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</si>
  <si>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</si>
  <si>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</si>
  <si>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</si>
  <si>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</si>
  <si>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</si>
  <si>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</si>
  <si>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</si>
  <si>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</si>
  <si>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</si>
  <si>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</si>
  <si>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</si>
  <si>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</si>
  <si>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</si>
  <si>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</si>
  <si>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</si>
  <si>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</si>
  <si>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</si>
  <si>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</si>
  <si>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</si>
  <si>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</si>
  <si>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</si>
  <si>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</si>
  <si>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</si>
  <si>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</si>
  <si>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</si>
  <si>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</si>
  <si>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</si>
  <si>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</si>
  <si>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</si>
  <si>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</si>
  <si>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</si>
  <si>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</si>
  <si>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</si>
  <si>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</si>
  <si>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</si>
  <si>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</si>
  <si>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</si>
  <si>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</si>
  <si>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</si>
  <si>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</si>
  <si>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</si>
  <si>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</si>
  <si>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</si>
  <si>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</si>
  <si>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</si>
  <si>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</si>
  <si>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</si>
  <si>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</si>
  <si>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</si>
  <si>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</si>
  <si>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</si>
  <si>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</si>
  <si>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</si>
  <si>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</si>
  <si>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</si>
  <si>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</si>
  <si>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</si>
  <si>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</si>
  <si>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</si>
  <si>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</si>
  <si>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</si>
  <si>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</si>
  <si>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</si>
  <si>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</si>
  <si>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</si>
  <si>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</si>
  <si>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</si>
  <si>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</si>
  <si>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</si>
  <si>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</si>
  <si>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</si>
  <si>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</si>
  <si>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</si>
  <si>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</si>
  <si>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</si>
  <si>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</si>
  <si>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</si>
  <si>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</si>
  <si>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</si>
  <si>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</si>
  <si>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</si>
  <si>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</si>
  <si>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</si>
  <si>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</si>
  <si>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</si>
  <si>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</si>
  <si>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</si>
  <si>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</si>
  <si>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</si>
  <si>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</si>
  <si>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</si>
  <si>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</si>
  <si>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</si>
  <si>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</si>
  <si>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</si>
  <si>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</si>
  <si>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</si>
  <si>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</si>
  <si>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</si>
  <si>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</si>
  <si>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</si>
  <si>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</si>
  <si>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</si>
  <si>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</si>
  <si>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</si>
  <si>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</si>
  <si>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</si>
  <si>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</si>
  <si>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</si>
  <si>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</si>
  <si>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</si>
  <si>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</si>
  <si>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</si>
  <si>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</si>
  <si>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</si>
  <si>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</si>
  <si>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</si>
  <si>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</si>
  <si>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</si>
  <si>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</si>
  <si>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</si>
  <si>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</si>
  <si>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</si>
  <si>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</si>
  <si>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</si>
  <si>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</si>
  <si>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</si>
  <si>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</si>
  <si>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</si>
  <si>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</si>
  <si>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</si>
  <si>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</si>
  <si>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</si>
  <si>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</si>
  <si>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</si>
  <si>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</si>
  <si>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</si>
  <si>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</si>
  <si>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</si>
  <si>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</si>
  <si>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</si>
  <si>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</si>
  <si>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</si>
  <si>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</si>
  <si>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</si>
  <si>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</si>
  <si>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</si>
  <si>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</si>
  <si>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</si>
  <si>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</si>
  <si>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</si>
  <si>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</si>
  <si>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</si>
  <si>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</si>
  <si>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</si>
  <si>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</si>
  <si>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</si>
  <si>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</si>
  <si>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</si>
  <si>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</si>
  <si>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</si>
  <si>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</si>
  <si>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</si>
  <si>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</si>
  <si>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</si>
  <si>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</si>
  <si>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</si>
  <si>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</si>
  <si>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</si>
  <si>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</si>
  <si>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</si>
  <si>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</si>
  <si>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</si>
  <si>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</si>
  <si>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</si>
  <si>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</si>
  <si>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</si>
  <si>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</si>
  <si>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</si>
  <si>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</si>
  <si>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</si>
  <si>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</si>
  <si>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</si>
  <si>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</si>
  <si>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</si>
  <si>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</si>
  <si>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</si>
  <si>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</si>
  <si>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</si>
  <si>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</si>
  <si>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</si>
  <si>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</si>
  <si>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</si>
  <si>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</si>
  <si>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</si>
  <si>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</si>
  <si>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</si>
  <si>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</si>
  <si>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</si>
  <si>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</si>
  <si>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</si>
  <si>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</si>
  <si>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</si>
  <si>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</si>
  <si>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</si>
  <si>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</si>
  <si>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</si>
  <si>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</si>
  <si>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</si>
  <si>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</si>
  <si>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</si>
  <si>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</si>
  <si>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</si>
  <si>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</si>
  <si>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</si>
  <si>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</si>
  <si>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</si>
  <si>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</si>
  <si>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</si>
  <si>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</si>
  <si>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</si>
  <si>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</si>
  <si>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</si>
  <si>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</si>
  <si>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</si>
  <si>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</si>
  <si>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</si>
  <si>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</si>
  <si>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</si>
  <si>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</si>
  <si>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</si>
  <si>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</si>
  <si>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</si>
  <si>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</si>
  <si>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</si>
  <si>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</si>
  <si>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</si>
  <si>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</si>
  <si>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</si>
  <si>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</si>
  <si>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</si>
  <si>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</si>
  <si>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</si>
  <si>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</si>
  <si>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</si>
  <si>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</si>
  <si>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</si>
  <si>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</si>
  <si>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</si>
  <si>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</si>
  <si>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</si>
  <si>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</si>
  <si>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</si>
  <si>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</si>
  <si>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</si>
  <si>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</si>
  <si>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</si>
  <si>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</si>
  <si>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</si>
  <si>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</si>
  <si>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</si>
  <si>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</si>
  <si>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</si>
  <si>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</si>
  <si>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</si>
  <si>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</si>
  <si>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</si>
  <si>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</si>
  <si>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</si>
  <si>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</si>
  <si>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</si>
  <si>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</si>
  <si>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</si>
  <si>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</si>
  <si>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</si>
  <si>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</si>
  <si>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</si>
  <si>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</si>
  <si>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</si>
  <si>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</si>
  <si>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</si>
  <si>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</si>
  <si>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</si>
  <si>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</si>
  <si>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</si>
  <si>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</si>
  <si>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</si>
  <si>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</si>
  <si>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</si>
  <si>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</si>
  <si>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</si>
  <si>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</si>
  <si>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</si>
  <si>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</si>
  <si>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</si>
  <si>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</si>
  <si>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</si>
  <si>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</si>
  <si>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</si>
  <si>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</si>
  <si>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</si>
  <si>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</si>
  <si>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</si>
  <si>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</si>
  <si>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</si>
  <si>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</si>
  <si>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</si>
  <si>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</si>
  <si>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</si>
  <si>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</si>
  <si>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</si>
  <si>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</si>
  <si>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</si>
  <si>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</si>
  <si>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</si>
  <si>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</si>
  <si>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</si>
  <si>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</si>
  <si>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</si>
  <si>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</si>
  <si>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</si>
  <si>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</si>
  <si>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</si>
  <si>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</si>
  <si>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</si>
  <si>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</si>
  <si>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</si>
  <si>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</si>
  <si>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</si>
  <si>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</si>
  <si>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</si>
  <si>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</si>
  <si>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</si>
  <si>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</si>
  <si>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</si>
  <si>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</si>
  <si>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</si>
  <si>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</si>
  <si>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</si>
  <si>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</si>
  <si>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</si>
  <si>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</si>
  <si>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</si>
  <si>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</si>
  <si>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</si>
  <si>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</si>
  <si>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</si>
  <si>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</si>
  <si>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</si>
  <si>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</si>
  <si>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</si>
  <si>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</si>
  <si>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</si>
  <si>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</si>
  <si>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</si>
  <si>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</si>
  <si>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</si>
  <si>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</si>
  <si>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</si>
  <si>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</si>
  <si>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</si>
  <si>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</si>
  <si>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</si>
  <si>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</si>
  <si>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</si>
  <si>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</si>
  <si>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</si>
  <si>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</si>
  <si>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</si>
  <si>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</si>
  <si>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</si>
  <si>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</si>
  <si>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</si>
  <si>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</si>
  <si>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</si>
  <si>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</si>
  <si>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</si>
  <si>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</si>
  <si>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</si>
  <si>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</si>
  <si>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</si>
  <si>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</si>
  <si>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</si>
  <si>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</si>
  <si>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</si>
  <si>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</si>
  <si>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</si>
  <si>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</si>
  <si>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</si>
  <si>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</si>
  <si>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</si>
  <si>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</si>
  <si>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</si>
  <si>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</si>
  <si>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</si>
  <si>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</si>
  <si>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</si>
  <si>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</si>
  <si>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</si>
  <si>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</si>
  <si>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</si>
  <si>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</si>
  <si>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</si>
  <si>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</si>
  <si>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</si>
  <si>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</si>
  <si>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</si>
  <si>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</si>
  <si>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</si>
  <si>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</si>
  <si>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</si>
  <si>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</si>
  <si>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</si>
  <si>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</si>
  <si>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</si>
  <si>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</si>
  <si>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</si>
  <si>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</si>
  <si>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</si>
  <si>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</si>
  <si>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</si>
  <si>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</si>
  <si>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</si>
  <si>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</si>
  <si>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</si>
  <si>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</si>
  <si>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</si>
  <si>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</si>
  <si>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</si>
  <si>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</si>
  <si>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</si>
  <si>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</si>
  <si>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</si>
  <si>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</si>
  <si>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</si>
  <si>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</si>
  <si>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</si>
  <si>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</si>
  <si>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</si>
  <si>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</si>
  <si>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</si>
  <si>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</si>
  <si>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</si>
  <si>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</si>
  <si>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</si>
  <si>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</si>
  <si>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</si>
  <si>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</si>
  <si>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</si>
  <si>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</si>
  <si>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</si>
  <si>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</si>
  <si>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</si>
  <si>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</si>
  <si>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</si>
  <si>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</si>
  <si>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</si>
  <si>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</si>
  <si>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</si>
  <si>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</si>
  <si>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</si>
  <si>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</si>
  <si>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</si>
  <si>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</si>
  <si>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</si>
  <si>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</si>
  <si>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</si>
  <si>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</si>
  <si>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</si>
  <si>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</si>
  <si>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</si>
  <si>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</si>
  <si>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</si>
  <si>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</si>
  <si>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</si>
  <si>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</si>
  <si>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</si>
  <si>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</si>
  <si>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</si>
  <si>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</si>
  <si>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</si>
  <si>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</si>
  <si>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</si>
  <si>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</si>
  <si>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</si>
  <si>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</si>
  <si>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</si>
  <si>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</si>
  <si>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</si>
  <si>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</si>
  <si>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</si>
  <si>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</si>
  <si>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</si>
  <si>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</si>
  <si>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</si>
  <si>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</si>
  <si>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</si>
  <si>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</si>
  <si>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</si>
  <si>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</si>
  <si>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</si>
  <si>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</si>
  <si>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</si>
  <si>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</si>
  <si>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</si>
  <si>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</si>
  <si>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</si>
  <si>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</si>
  <si>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</si>
  <si>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</si>
  <si>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</si>
  <si>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</si>
  <si>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</si>
  <si>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</si>
  <si>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</si>
  <si>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</si>
  <si>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</si>
  <si>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</si>
  <si>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</si>
  <si>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</si>
  <si>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</si>
  <si>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</si>
  <si>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</si>
  <si>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</si>
  <si>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</si>
  <si>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</si>
  <si>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</si>
  <si>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</si>
  <si>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</si>
  <si>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</si>
  <si>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</si>
  <si>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</si>
  <si>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</si>
  <si>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</si>
  <si>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</si>
  <si>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</si>
  <si>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</si>
  <si>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</si>
  <si>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</si>
  <si>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</si>
  <si>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</si>
  <si>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</si>
  <si>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</si>
  <si>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</si>
  <si>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</si>
  <si>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</si>
  <si>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</si>
  <si>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</si>
  <si>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</si>
  <si>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</si>
  <si>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</si>
  <si>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</si>
  <si>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</si>
  <si>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</si>
  <si>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</si>
  <si>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</si>
  <si>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</si>
  <si>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</si>
  <si>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</si>
  <si>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</si>
  <si>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</si>
  <si>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</si>
  <si>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</si>
  <si>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</si>
  <si>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</si>
  <si>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</si>
  <si>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</si>
  <si>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</si>
  <si>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</si>
  <si>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</si>
  <si>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</si>
  <si>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</si>
  <si>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</si>
  <si>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</si>
  <si>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</si>
  <si>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</si>
  <si>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</si>
  <si>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</si>
  <si>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</si>
  <si>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</si>
  <si>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</si>
  <si>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</si>
  <si>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</si>
  <si>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</si>
  <si>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</si>
  <si>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</si>
  <si>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</si>
  <si>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</si>
  <si>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</si>
  <si>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</si>
  <si>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</si>
  <si>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</si>
  <si>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</si>
  <si>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</si>
  <si>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</si>
  <si>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</si>
  <si>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</si>
  <si>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</si>
  <si>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</si>
  <si>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</si>
  <si>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</si>
  <si>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</si>
  <si>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</si>
  <si>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</si>
  <si>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</si>
  <si>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</si>
  <si>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</si>
  <si>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</si>
  <si>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</si>
  <si>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</si>
  <si>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</si>
  <si>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</si>
  <si>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</si>
  <si>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</si>
  <si>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</si>
  <si>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</si>
  <si>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</si>
  <si>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</si>
  <si>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</si>
  <si>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</si>
  <si>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</si>
  <si>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</si>
  <si>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</si>
  <si>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</si>
  <si>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</si>
  <si>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</si>
  <si>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</si>
  <si>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</si>
  <si>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</si>
  <si>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</si>
  <si>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</si>
  <si>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</si>
  <si>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</si>
  <si>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</si>
  <si>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</si>
  <si>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</si>
  <si>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</si>
  <si>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</si>
  <si>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</si>
  <si>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</si>
  <si>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</si>
  <si>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</si>
  <si>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</si>
  <si>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</si>
  <si>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</si>
  <si>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</si>
  <si>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</si>
  <si>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</si>
  <si>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</si>
  <si>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</si>
  <si>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</si>
  <si>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</si>
  <si>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</si>
  <si>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</si>
  <si>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</si>
  <si>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</si>
  <si>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</si>
  <si>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</si>
  <si>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</si>
  <si>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</si>
  <si>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</si>
  <si>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</si>
  <si>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</si>
  <si>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</si>
  <si>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</si>
  <si>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</si>
  <si>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</si>
  <si>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</si>
  <si>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</si>
  <si>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</si>
  <si>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</si>
  <si>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</si>
  <si>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</si>
  <si>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</si>
  <si>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</si>
  <si>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</si>
  <si>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</si>
  <si>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</si>
  <si>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</si>
  <si>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</si>
  <si>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</si>
  <si>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</si>
  <si>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</si>
  <si>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</si>
  <si>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</si>
  <si>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</si>
  <si>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</si>
  <si>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</si>
  <si>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</si>
  <si>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</si>
  <si>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</si>
  <si>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</si>
  <si>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</si>
  <si>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</si>
  <si>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</si>
  <si>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</si>
  <si>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</si>
  <si>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</si>
  <si>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</si>
  <si>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</si>
  <si>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</si>
  <si>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</si>
  <si>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</si>
  <si>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</si>
  <si>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</si>
  <si>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</si>
  <si>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</si>
  <si>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</si>
  <si>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</si>
  <si>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</si>
  <si>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</si>
  <si>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</si>
  <si>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</si>
  <si>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</si>
  <si>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</si>
  <si>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</si>
  <si>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</si>
  <si>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</si>
  <si>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</si>
  <si>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</si>
  <si>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</si>
  <si>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</si>
  <si>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</si>
  <si>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</si>
  <si>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</si>
  <si>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</si>
  <si>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</si>
  <si>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</si>
  <si>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</si>
  <si>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</si>
  <si>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</si>
  <si>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</si>
  <si>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</si>
  <si>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</si>
  <si>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</si>
  <si>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</si>
  <si>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</si>
  <si>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</si>
  <si>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</si>
  <si>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</si>
  <si>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</si>
  <si>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</si>
  <si>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</si>
  <si>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</si>
  <si>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</si>
  <si>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</si>
  <si>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</si>
  <si>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</si>
  <si>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</si>
  <si>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</si>
  <si>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</si>
  <si>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</si>
  <si>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</si>
  <si>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</si>
  <si>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</si>
  <si>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</si>
  <si>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</si>
  <si>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</si>
  <si>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</si>
  <si>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</si>
  <si>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</si>
  <si>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</si>
  <si>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</si>
  <si>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</si>
  <si>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</si>
  <si>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</si>
  <si>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</si>
  <si>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</si>
  <si>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</si>
  <si>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</si>
  <si>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</si>
  <si>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</si>
  <si>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</si>
  <si>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</si>
  <si>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</si>
  <si>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</si>
  <si>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</si>
  <si>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</si>
  <si>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</si>
  <si>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</si>
  <si>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</si>
  <si>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</si>
  <si>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</si>
  <si>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</si>
  <si>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</si>
  <si>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</si>
  <si>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</si>
  <si>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</si>
  <si>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</si>
  <si>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</si>
  <si>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</si>
  <si>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</si>
  <si>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</si>
  <si>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</si>
  <si>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</si>
  <si>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</si>
  <si>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</si>
  <si>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</si>
  <si>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</si>
  <si>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</si>
  <si>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</si>
  <si>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</si>
  <si>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</si>
  <si>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</si>
  <si>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</si>
  <si>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</si>
  <si>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</si>
  <si>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</si>
  <si>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</si>
  <si>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</si>
  <si>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</si>
  <si>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</si>
  <si>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</si>
  <si>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</si>
  <si>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</si>
  <si>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</si>
  <si>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</si>
  <si>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</si>
  <si>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</si>
  <si>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</si>
  <si>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</si>
  <si>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</si>
  <si>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</si>
  <si>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</si>
  <si>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</si>
  <si>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</si>
  <si>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</si>
  <si>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</si>
  <si>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</si>
  <si>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</si>
  <si>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</si>
  <si>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</si>
  <si>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</si>
  <si>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</si>
  <si>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</si>
  <si>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</si>
  <si>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</si>
  <si>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</si>
  <si>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</si>
  <si>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</si>
  <si>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</si>
  <si>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</si>
  <si>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</si>
  <si>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</si>
  <si>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</si>
  <si>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</si>
  <si>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</si>
  <si>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</si>
  <si>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</si>
  <si>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</si>
  <si>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</si>
  <si>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</si>
  <si>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</si>
  <si>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</si>
  <si>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</si>
  <si>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</si>
  <si>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</si>
  <si>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</si>
  <si>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</si>
  <si>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</si>
  <si>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</si>
  <si>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</si>
  <si>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</si>
  <si>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</si>
  <si>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</si>
  <si>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</si>
  <si>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</si>
  <si>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</si>
  <si>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</si>
  <si>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</si>
  <si>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</si>
  <si>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</si>
  <si>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</si>
  <si>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</si>
  <si>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</si>
  <si>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</si>
  <si>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</si>
  <si>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</si>
  <si>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</si>
  <si>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</si>
  <si>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</si>
  <si>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</si>
  <si>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</si>
  <si>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</si>
  <si>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</si>
  <si>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</si>
  <si>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</si>
  <si>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</si>
  <si>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</si>
  <si>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</si>
  <si>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</si>
  <si>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</si>
  <si>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</si>
  <si>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</si>
  <si>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</si>
  <si>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</si>
  <si>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</si>
  <si>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</si>
  <si>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</si>
  <si>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</si>
  <si>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</si>
  <si>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</si>
  <si>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</si>
  <si>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</si>
  <si>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</si>
  <si>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</si>
  <si>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</si>
  <si>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</si>
  <si>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</si>
  <si>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</si>
  <si>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</si>
  <si>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</si>
  <si>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</si>
  <si>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</si>
  <si>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</si>
  <si>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</si>
  <si>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</si>
  <si>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</si>
  <si>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</si>
  <si>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</si>
  <si>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</si>
  <si>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</si>
  <si>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</si>
  <si>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</si>
  <si>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</si>
  <si>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</si>
  <si>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</si>
  <si>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</si>
  <si>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</si>
  <si>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</si>
  <si>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</si>
  <si>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</si>
  <si>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</si>
  <si>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</si>
  <si>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</si>
  <si>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</si>
  <si>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</si>
  <si>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</si>
  <si>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</si>
  <si>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</si>
  <si>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</si>
  <si>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</si>
  <si>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</si>
  <si>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</si>
  <si>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</si>
  <si>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</si>
  <si>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</si>
  <si>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</si>
  <si>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</si>
  <si>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</si>
  <si>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</si>
  <si>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</si>
  <si>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</si>
  <si>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</si>
  <si>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</si>
  <si>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</si>
  <si>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</si>
  <si>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</si>
  <si>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</si>
  <si>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</si>
  <si>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</si>
  <si>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</si>
  <si>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</si>
  <si>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</si>
  <si>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</si>
  <si>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</si>
  <si>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</si>
  <si>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</si>
  <si>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</si>
  <si>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</si>
  <si>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</si>
  <si>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</si>
  <si>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</si>
  <si>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</si>
  <si>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</si>
  <si>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</si>
  <si>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</si>
  <si>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</si>
  <si>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</si>
  <si>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</si>
  <si>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</si>
  <si>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</si>
  <si>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</si>
  <si>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</si>
  <si>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</si>
  <si>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</si>
  <si>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</si>
  <si>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</si>
  <si>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</si>
  <si>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</si>
  <si>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</si>
  <si>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</si>
  <si>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</si>
  <si>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</si>
  <si>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</si>
  <si>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</si>
  <si>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</si>
  <si>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</si>
  <si>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</si>
  <si>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</si>
  <si>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</si>
  <si>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</si>
  <si>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</si>
  <si>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</si>
  <si>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</si>
  <si>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</si>
  <si>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</si>
  <si>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</si>
  <si>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</si>
  <si>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</si>
  <si>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</si>
  <si>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</si>
  <si>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</si>
  <si>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</si>
  <si>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</si>
  <si>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</si>
  <si>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</si>
  <si>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</si>
  <si>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</si>
  <si>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</si>
  <si>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</si>
  <si>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</si>
  <si>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</si>
  <si>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</si>
  <si>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</si>
  <si>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</si>
  <si>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</si>
  <si>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</si>
  <si>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</si>
  <si>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</si>
  <si>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</si>
  <si>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</si>
  <si>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</si>
  <si>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</si>
  <si>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</si>
  <si>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</si>
  <si>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</si>
  <si>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</si>
  <si>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</si>
  <si>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</si>
  <si>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</si>
  <si>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</si>
  <si>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</si>
  <si>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</si>
  <si>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</si>
  <si>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</si>
  <si>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</si>
  <si>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</si>
  <si>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</si>
  <si>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</si>
  <si>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</si>
  <si>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</si>
  <si>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</si>
  <si>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</si>
  <si>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</si>
  <si>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</si>
  <si>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</si>
  <si>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</si>
  <si>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</si>
  <si>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</si>
  <si>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</si>
  <si>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</si>
  <si>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</si>
  <si>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</si>
  <si>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</si>
  <si>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</si>
  <si>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</si>
  <si>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</si>
  <si>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</si>
  <si>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</si>
  <si>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</si>
  <si>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</si>
  <si>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</si>
  <si>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</si>
  <si>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</si>
  <si>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</si>
  <si>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</si>
  <si>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</si>
  <si>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</si>
  <si>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</si>
  <si>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</si>
  <si>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</si>
  <si>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</si>
  <si>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</si>
  <si>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</si>
  <si>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</si>
  <si>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</si>
  <si>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</si>
  <si>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</si>
  <si>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</si>
  <si>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</si>
  <si>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</si>
  <si>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</si>
  <si>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</si>
  <si>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</si>
  <si>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</si>
  <si>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</si>
  <si>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</si>
  <si>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</si>
  <si>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</si>
  <si>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</si>
  <si>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</si>
  <si>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</si>
  <si>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</si>
  <si>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</si>
  <si>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</si>
  <si>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</si>
  <si>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</si>
  <si>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</si>
  <si>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</si>
  <si>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</si>
  <si>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</si>
  <si>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</si>
  <si>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</si>
  <si>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</si>
  <si>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</si>
  <si>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</si>
  <si>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</si>
  <si>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</si>
  <si>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</si>
  <si>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</si>
  <si>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</si>
  <si>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</si>
  <si>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</si>
  <si>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</si>
  <si>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</si>
  <si>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</si>
  <si>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</si>
  <si>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</si>
  <si>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</si>
  <si>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</si>
  <si>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</si>
  <si>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</si>
  <si>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</si>
  <si>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</si>
  <si>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</si>
  <si>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</si>
  <si>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</si>
  <si>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</si>
  <si>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</si>
  <si>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</si>
  <si>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</si>
  <si>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</si>
  <si>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</si>
  <si>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</si>
  <si>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</si>
  <si>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</si>
  <si>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</si>
  <si>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</si>
  <si>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</si>
  <si>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</si>
  <si>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</si>
  <si>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</si>
  <si>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</si>
  <si>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</si>
  <si>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</si>
  <si>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</si>
  <si>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</si>
  <si>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</si>
  <si>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</si>
  <si>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</si>
  <si>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</si>
  <si>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</si>
  <si>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</si>
  <si>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</si>
  <si>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</si>
  <si>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</si>
  <si>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</si>
  <si>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</si>
  <si>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</si>
  <si>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</si>
  <si>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</si>
  <si>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</si>
  <si>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</si>
  <si>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</si>
  <si>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</si>
  <si>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</si>
  <si>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</si>
  <si>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</si>
  <si>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</si>
  <si>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</si>
  <si>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</si>
  <si>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</si>
  <si>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</si>
  <si>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</si>
  <si>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</si>
  <si>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</si>
  <si>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</si>
  <si>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</si>
  <si>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</si>
  <si>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</si>
  <si>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</si>
  <si>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</si>
  <si>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</si>
  <si>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</si>
  <si>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</si>
  <si>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</si>
  <si>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</si>
  <si>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</si>
  <si>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</si>
  <si>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</si>
  <si>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</si>
  <si>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</si>
  <si>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</si>
  <si>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</si>
  <si>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</si>
  <si>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</si>
  <si>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</si>
  <si>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</si>
  <si>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</si>
  <si>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</si>
  <si>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</si>
  <si>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</si>
  <si>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</si>
  <si>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</si>
  <si>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</si>
  <si>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</si>
  <si>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</si>
  <si>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</si>
  <si>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</si>
  <si>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</si>
  <si>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</si>
  <si>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</si>
  <si>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</si>
  <si>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</si>
  <si>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</si>
  <si>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</si>
  <si>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</si>
  <si>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</si>
  <si>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</si>
  <si>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</si>
  <si>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</si>
  <si>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</si>
  <si>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</si>
  <si>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</si>
  <si>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</si>
  <si>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</si>
  <si>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</si>
  <si>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</si>
  <si>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</si>
  <si>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</si>
  <si>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</si>
  <si>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</si>
  <si>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</si>
  <si>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</si>
  <si>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</si>
  <si>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</si>
  <si>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</si>
  <si>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</si>
  <si>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</si>
  <si>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</si>
  <si>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</si>
  <si>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</si>
  <si>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</si>
  <si>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</si>
  <si>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</si>
  <si>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</si>
  <si>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</si>
  <si>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</si>
  <si>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</si>
  <si>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</si>
  <si>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</si>
  <si>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</si>
  <si>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</si>
  <si>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</si>
  <si>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</si>
  <si>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</si>
  <si>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</si>
  <si>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</si>
  <si>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</si>
  <si>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</si>
  <si>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</si>
  <si>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</si>
  <si>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</si>
  <si>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</si>
  <si>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</si>
  <si>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</si>
  <si>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</si>
  <si>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</si>
  <si>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</si>
  <si>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</si>
  <si>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</si>
  <si>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</si>
  <si>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</si>
  <si>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</si>
  <si>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</si>
  <si>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</si>
  <si>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</si>
  <si>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</si>
  <si>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</si>
  <si>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</si>
  <si>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</si>
  <si>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</si>
  <si>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</si>
  <si>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</si>
  <si>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</si>
  <si>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</si>
  <si>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</si>
  <si>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</si>
  <si>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</si>
  <si>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</si>
  <si>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</si>
  <si>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</si>
  <si>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</si>
  <si>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</si>
  <si>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</si>
  <si>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</si>
  <si>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</si>
  <si>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</si>
  <si>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</si>
  <si>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</si>
  <si>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</si>
  <si>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</si>
  <si>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</si>
  <si>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</si>
  <si>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</si>
  <si>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</si>
  <si>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</si>
  <si>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</si>
  <si>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</si>
  <si>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</si>
  <si>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</si>
  <si>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</si>
  <si>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</si>
  <si>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</si>
  <si>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</si>
  <si>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</si>
  <si>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</si>
  <si>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</si>
  <si>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</si>
  <si>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</si>
  <si>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</si>
  <si>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</si>
  <si>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</si>
  <si>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</si>
  <si>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</si>
  <si>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</si>
  <si>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</si>
  <si>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</si>
  <si>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</si>
  <si>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</si>
  <si>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</si>
  <si>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</si>
  <si>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</si>
  <si>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</si>
  <si>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</si>
  <si>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</si>
  <si>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</si>
  <si>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</si>
  <si>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</si>
  <si>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</si>
  <si>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</si>
  <si>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</si>
  <si>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</si>
  <si>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</si>
  <si>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</si>
  <si>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</si>
  <si>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</si>
  <si>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</si>
  <si>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</si>
  <si>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</si>
  <si>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</si>
  <si>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</si>
  <si>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</si>
  <si>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</si>
  <si>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</si>
  <si>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</si>
  <si>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</si>
  <si>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</si>
  <si>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</si>
  <si>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</si>
  <si>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</si>
  <si>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</si>
  <si>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</si>
  <si>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</si>
  <si>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</si>
  <si>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</si>
  <si>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</si>
  <si>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</si>
  <si>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</si>
  <si>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</si>
  <si>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</si>
  <si>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</si>
  <si>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</si>
  <si>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</si>
  <si>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</si>
  <si>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</si>
  <si>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</si>
  <si>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</si>
  <si>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</si>
  <si>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</si>
  <si>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</si>
  <si>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</si>
  <si>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</si>
  <si>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</si>
  <si>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</si>
  <si>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</si>
  <si>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</si>
  <si>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</si>
  <si>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</si>
  <si>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</si>
  <si>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</si>
  <si>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</si>
  <si>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</si>
  <si>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</si>
  <si>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</si>
  <si>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</si>
  <si>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</si>
  <si>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</si>
  <si>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</si>
  <si>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</si>
  <si>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</si>
  <si>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</si>
  <si>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</si>
  <si>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</si>
  <si>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</si>
  <si>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</si>
  <si>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</si>
  <si>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</si>
  <si>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</si>
  <si>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</si>
  <si>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</si>
  <si>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</si>
  <si>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</si>
  <si>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</si>
  <si>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</si>
  <si>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</si>
  <si>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</si>
  <si>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</si>
  <si>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</si>
  <si>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</si>
  <si>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</si>
  <si>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</si>
  <si>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</si>
  <si>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</si>
  <si>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</si>
  <si>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</si>
  <si>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</si>
  <si>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</si>
  <si>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</si>
  <si>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</si>
  <si>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</si>
  <si>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</si>
  <si>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</si>
  <si>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</si>
  <si>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</si>
  <si>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</si>
  <si>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</si>
  <si>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</si>
  <si>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</si>
  <si>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</si>
  <si>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</si>
  <si>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</si>
  <si>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</si>
  <si>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</si>
  <si>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</si>
  <si>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</si>
  <si>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</si>
  <si>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</si>
  <si>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</si>
  <si>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</si>
  <si>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</si>
  <si>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</si>
  <si>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</si>
  <si>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</si>
  <si>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</si>
  <si>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</si>
  <si>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</si>
  <si>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</si>
  <si>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</si>
  <si>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</si>
  <si>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</si>
  <si>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</si>
  <si>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</si>
  <si>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</si>
  <si>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</si>
  <si>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</si>
  <si>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</si>
  <si>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</si>
  <si>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</si>
  <si>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</si>
  <si>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</si>
  <si>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</si>
  <si>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</si>
  <si>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</si>
  <si>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</si>
  <si>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</si>
  <si>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</si>
  <si>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</si>
  <si>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</si>
  <si>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</si>
  <si>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</si>
  <si>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</si>
  <si>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</si>
  <si>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</si>
  <si>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</si>
  <si>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</si>
  <si>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</si>
  <si>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</si>
  <si>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</si>
  <si>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</si>
  <si>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</si>
  <si>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</si>
  <si>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</si>
  <si>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</si>
  <si>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</si>
  <si>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</si>
  <si>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</si>
  <si>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</si>
  <si>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</si>
  <si>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</si>
  <si>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</si>
  <si>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</si>
  <si>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</si>
  <si>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</si>
  <si>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</si>
  <si>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</si>
  <si>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</si>
  <si>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</si>
  <si>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</si>
  <si>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</si>
  <si>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</si>
  <si>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</si>
  <si>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</si>
  <si>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</si>
  <si>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</si>
  <si>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</si>
  <si>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</si>
  <si>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</si>
  <si>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</si>
  <si>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</si>
  <si>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</si>
  <si>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</si>
  <si>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</si>
  <si>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</si>
  <si>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</si>
  <si>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</si>
  <si>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</si>
  <si>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</si>
  <si>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</si>
  <si>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</si>
  <si>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</si>
  <si>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</si>
  <si>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</si>
  <si>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</si>
  <si>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</si>
  <si>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</si>
  <si>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</si>
  <si>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</si>
  <si>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</si>
  <si>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</si>
  <si>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</si>
  <si>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</si>
  <si>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</si>
  <si>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</si>
  <si>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</si>
  <si>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</si>
  <si>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</si>
  <si>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</si>
  <si>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</si>
  <si>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</si>
  <si>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</si>
  <si>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</si>
  <si>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</si>
  <si>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</si>
  <si>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</si>
  <si>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</si>
  <si>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</si>
  <si>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</si>
  <si>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</si>
  <si>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</si>
  <si>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</si>
  <si>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</si>
  <si>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</si>
  <si>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</si>
  <si>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</si>
  <si>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</si>
  <si>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</si>
  <si>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</si>
  <si>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</si>
  <si>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</si>
  <si>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</si>
  <si>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</si>
  <si>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</si>
  <si>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</si>
  <si>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</si>
  <si>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</si>
  <si>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</si>
  <si>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</si>
  <si>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</si>
  <si>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</si>
  <si>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</si>
  <si>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</si>
  <si>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</si>
  <si>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</si>
  <si>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</si>
  <si>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</si>
  <si>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</si>
  <si>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</si>
  <si>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</si>
  <si>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</si>
  <si>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</si>
  <si>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</si>
  <si>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</si>
  <si>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</si>
  <si>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</si>
  <si>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</si>
  <si>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</si>
  <si>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</si>
  <si>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</si>
  <si>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</si>
  <si>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</si>
  <si>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</si>
  <si>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</si>
  <si>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</si>
  <si>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</si>
  <si>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</si>
  <si>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</si>
  <si>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</si>
  <si>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</si>
  <si>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</si>
  <si>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</si>
  <si>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</si>
  <si>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</si>
  <si>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</si>
  <si>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</si>
  <si>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</si>
  <si>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</si>
  <si>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</si>
  <si>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</si>
  <si>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</si>
  <si>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</si>
  <si>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</si>
  <si>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</si>
  <si>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</si>
  <si>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</si>
  <si>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</si>
  <si>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</si>
  <si>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</si>
  <si>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</si>
  <si>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</si>
  <si>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</si>
  <si>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</si>
  <si>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</si>
  <si>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</si>
  <si>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</si>
  <si>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</si>
  <si>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</si>
  <si>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</si>
  <si>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</si>
  <si>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</si>
  <si>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</si>
  <si>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</si>
  <si>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</si>
  <si>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</si>
  <si>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</si>
  <si>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</si>
  <si>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</si>
  <si>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</si>
  <si>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</si>
  <si>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</si>
  <si>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</si>
  <si>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</si>
  <si>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</si>
  <si>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</si>
  <si>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</si>
  <si>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</si>
  <si>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</si>
  <si>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</si>
  <si>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</si>
  <si>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</si>
  <si>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</si>
  <si>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</si>
  <si>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</si>
  <si>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</si>
  <si>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</si>
  <si>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</si>
  <si>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</si>
  <si>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</si>
  <si>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</si>
  <si>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</si>
  <si>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</si>
  <si>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</si>
  <si>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</si>
  <si>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</si>
  <si>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</si>
  <si>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</si>
  <si>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</si>
  <si>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</si>
  <si>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</si>
  <si>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</si>
  <si>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</si>
  <si>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</si>
  <si>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</si>
  <si>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</si>
  <si>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</si>
  <si>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</si>
  <si>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</si>
  <si>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</si>
  <si>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</si>
  <si>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</si>
  <si>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</si>
  <si>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</si>
  <si>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</si>
  <si>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</si>
  <si>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</si>
  <si>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</si>
  <si>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</si>
  <si>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</si>
  <si>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</si>
  <si>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</si>
  <si>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</si>
  <si>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</si>
  <si>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</si>
  <si>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</si>
  <si>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</si>
  <si>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</si>
  <si>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</si>
  <si>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</si>
  <si>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</si>
  <si>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</si>
  <si>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</si>
  <si>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</si>
  <si>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</si>
  <si>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</si>
  <si>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</si>
  <si>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</si>
  <si>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</si>
  <si>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</si>
  <si>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</si>
  <si>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</si>
  <si>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</si>
  <si>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</si>
  <si>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</si>
  <si>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</si>
  <si>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</si>
  <si>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</si>
  <si>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</si>
  <si>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</si>
  <si>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</si>
  <si>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</si>
  <si>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</si>
  <si>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</si>
  <si>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</si>
  <si>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</si>
  <si>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</si>
  <si>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</si>
  <si>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</si>
  <si>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</si>
  <si>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</si>
  <si>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</si>
  <si>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</si>
  <si>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</si>
  <si>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</si>
  <si>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</si>
  <si>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</si>
  <si>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</si>
  <si>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</si>
  <si>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</si>
  <si>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</si>
  <si>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</si>
  <si>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</si>
  <si>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</si>
  <si>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</si>
  <si>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</si>
  <si>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</si>
  <si>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</si>
  <si>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</si>
  <si>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</si>
  <si>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</si>
  <si>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</si>
  <si>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</si>
  <si>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</si>
  <si>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</si>
  <si>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</si>
  <si>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</si>
  <si>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</si>
  <si>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</si>
  <si>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</si>
  <si>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</si>
  <si>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</si>
  <si>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</si>
  <si>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</si>
  <si>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</si>
  <si>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</si>
  <si>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</si>
  <si>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</si>
  <si>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</si>
  <si>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</si>
  <si>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</si>
  <si>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</si>
  <si>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</si>
  <si>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</si>
  <si>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</si>
  <si>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</si>
  <si>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</si>
  <si>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</si>
  <si>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</si>
  <si>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</si>
  <si>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</si>
  <si>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</si>
  <si>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</si>
  <si>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</si>
  <si>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</si>
  <si>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</si>
  <si>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</si>
  <si>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</si>
  <si>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</si>
  <si>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</si>
  <si>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</si>
  <si>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</si>
  <si>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</si>
  <si>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</si>
  <si>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</si>
  <si>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</si>
  <si>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</si>
  <si>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</si>
  <si>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</si>
  <si>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</si>
  <si>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</si>
  <si>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</si>
  <si>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</si>
  <si>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</si>
  <si>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</si>
  <si>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</si>
  <si>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</si>
  <si>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</si>
  <si>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</si>
  <si>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</si>
  <si>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</si>
  <si>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</si>
  <si>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</si>
  <si>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</si>
  <si>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</si>
  <si>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</si>
  <si>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</si>
  <si>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</si>
  <si>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</si>
  <si>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</si>
  <si>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</si>
  <si>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</si>
  <si>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</si>
  <si>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</si>
  <si>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</si>
  <si>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</si>
  <si>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</si>
  <si>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</si>
  <si>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</si>
  <si>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</si>
  <si>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</si>
  <si>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</si>
  <si>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</si>
  <si>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</si>
  <si>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</si>
  <si>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</si>
  <si>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</si>
  <si>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</si>
  <si>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</si>
  <si>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</si>
  <si>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</si>
  <si>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</si>
  <si>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</si>
  <si>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</si>
  <si>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</si>
  <si>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</si>
  <si>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</si>
  <si>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</si>
  <si>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</si>
  <si>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</si>
  <si>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</si>
  <si>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</si>
  <si>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</si>
  <si>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</si>
  <si>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</si>
  <si>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</si>
  <si>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</si>
  <si>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</si>
  <si>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</si>
  <si>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</si>
  <si>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</si>
  <si>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</si>
  <si>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</si>
  <si>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</si>
  <si>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</si>
  <si>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</si>
  <si>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</si>
  <si>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</si>
  <si>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</si>
  <si>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</si>
  <si>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</si>
  <si>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</si>
  <si>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</si>
  <si>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</si>
  <si>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</si>
  <si>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</si>
  <si>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</si>
  <si>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</si>
  <si>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</si>
  <si>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</si>
  <si>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</si>
  <si>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</si>
  <si>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</si>
  <si>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</si>
  <si>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</si>
  <si>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</si>
  <si>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</si>
  <si>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</si>
  <si>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</si>
  <si>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</si>
  <si>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</si>
  <si>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</si>
  <si>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</si>
  <si>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</si>
  <si>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</si>
  <si>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</si>
  <si>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</si>
  <si>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</si>
  <si>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</si>
  <si>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</si>
  <si>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</si>
  <si>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</si>
  <si>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</si>
  <si>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</si>
  <si>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</si>
  <si>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</si>
  <si>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</si>
  <si>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</si>
  <si>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</si>
  <si>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</si>
  <si>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</si>
  <si>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</si>
  <si>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</si>
  <si>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</si>
  <si>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</si>
  <si>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</si>
  <si>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</si>
  <si>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</si>
  <si>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</si>
  <si>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</si>
  <si>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</si>
  <si>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</si>
  <si>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</si>
  <si>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</si>
  <si>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</si>
  <si>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</si>
  <si>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</si>
  <si>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</si>
  <si>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</si>
  <si>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</si>
  <si>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</si>
  <si>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</si>
  <si>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</si>
  <si>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</si>
  <si>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</si>
  <si>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</si>
  <si>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</si>
  <si>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</si>
  <si>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</si>
  <si>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</si>
  <si>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</si>
  <si>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</si>
  <si>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</si>
  <si>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</si>
  <si>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</si>
  <si>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</si>
  <si>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</si>
  <si>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</si>
  <si>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</si>
  <si>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</si>
  <si>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</si>
  <si>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</si>
  <si>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</si>
  <si>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</si>
  <si>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</si>
  <si>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</si>
  <si>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</si>
  <si>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</si>
  <si>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</si>
  <si>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</si>
  <si>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</si>
  <si>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</si>
  <si>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</si>
  <si>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</si>
  <si>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</si>
  <si>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</si>
  <si>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</si>
  <si>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</si>
  <si>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</si>
  <si>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</si>
  <si>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</si>
  <si>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</si>
  <si>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</si>
  <si>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</si>
  <si>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</si>
  <si>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</si>
  <si>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</si>
  <si>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</si>
  <si>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</si>
  <si>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</si>
  <si>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</si>
  <si>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</si>
  <si>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</si>
  <si>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</si>
  <si>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</si>
  <si>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</si>
  <si>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</si>
  <si>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</si>
  <si>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</si>
  <si>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</si>
  <si>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</si>
  <si>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</si>
  <si>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</si>
  <si>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</si>
  <si>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</si>
  <si>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</si>
  <si>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</si>
  <si>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</si>
  <si>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</si>
  <si>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</si>
  <si>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</si>
  <si>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</si>
  <si>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</si>
  <si>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</si>
  <si>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</si>
  <si>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</si>
  <si>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</si>
  <si>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</si>
  <si>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</si>
  <si>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</si>
  <si>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</si>
  <si>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</si>
  <si>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</si>
  <si>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</si>
  <si>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</si>
  <si>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</si>
  <si>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</si>
  <si>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</si>
  <si>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</si>
  <si>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</si>
  <si>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</si>
  <si>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</si>
  <si>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</si>
  <si>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</si>
  <si>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</si>
  <si>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</si>
  <si>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</si>
  <si>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</si>
  <si>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</si>
  <si>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</si>
  <si>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</si>
  <si>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</si>
  <si>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</si>
  <si>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</si>
  <si>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</si>
  <si>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</si>
  <si>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</si>
  <si>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</si>
  <si>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</si>
  <si>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</si>
  <si>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</si>
  <si>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</si>
  <si>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</si>
  <si>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</si>
  <si>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</si>
  <si>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</si>
  <si>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</si>
  <si>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</si>
  <si>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</si>
  <si>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</si>
  <si>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</si>
  <si>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</si>
  <si>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</si>
  <si>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</si>
  <si>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</si>
  <si>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</si>
  <si>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</si>
  <si>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</si>
  <si>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</si>
  <si>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</si>
  <si>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</si>
  <si>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</si>
  <si>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</si>
  <si>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</si>
  <si>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</si>
  <si>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</si>
  <si>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</si>
  <si>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</si>
  <si>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</si>
  <si>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</si>
  <si>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</si>
  <si>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</si>
  <si>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</si>
  <si>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</si>
  <si>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</si>
  <si>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</si>
  <si>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</si>
  <si>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</si>
  <si>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</si>
  <si>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</si>
  <si>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</si>
  <si>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</si>
  <si>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</si>
  <si>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</si>
  <si>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</si>
  <si>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</si>
  <si>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</si>
  <si>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</si>
  <si>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</si>
  <si>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</si>
  <si>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</si>
  <si>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</si>
  <si>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</si>
  <si>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</si>
  <si>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</si>
  <si>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</si>
  <si>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</si>
  <si>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</si>
  <si>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</si>
  <si>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</si>
  <si>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</si>
  <si>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</si>
  <si>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</si>
  <si>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</si>
  <si>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</si>
  <si>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</si>
  <si>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</si>
  <si>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</si>
  <si>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</si>
  <si>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</si>
  <si>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</si>
  <si>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</si>
  <si>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</si>
  <si>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</si>
  <si>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</si>
  <si>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</si>
  <si>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</si>
  <si>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</si>
  <si>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</si>
  <si>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</si>
  <si>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</si>
  <si>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</si>
  <si>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</si>
  <si>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</si>
  <si>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</si>
  <si>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</si>
  <si>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</si>
  <si>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</si>
  <si>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</si>
  <si>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</si>
  <si>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</si>
  <si>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</si>
  <si>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</si>
  <si>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</si>
  <si>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</si>
  <si>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</si>
  <si>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</si>
  <si>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</si>
  <si>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</si>
  <si>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</si>
  <si>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</si>
  <si>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</si>
  <si>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</si>
  <si>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</si>
  <si>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</si>
  <si>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</si>
  <si>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</si>
  <si>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</si>
  <si>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</si>
  <si>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</si>
  <si>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</si>
  <si>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</si>
  <si>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</si>
  <si>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</si>
  <si>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</si>
  <si>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</si>
  <si>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</si>
  <si>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</si>
  <si>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</si>
  <si>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</si>
  <si>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</si>
  <si>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</si>
  <si>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</si>
  <si>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</si>
  <si>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</si>
  <si>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</si>
  <si>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</si>
  <si>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</si>
  <si>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</si>
  <si>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</si>
  <si>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</si>
  <si>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</si>
  <si>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</si>
  <si>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</si>
  <si>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</si>
  <si>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</si>
  <si>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</si>
  <si>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</si>
  <si>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</si>
  <si>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</si>
  <si>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</si>
  <si>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</si>
  <si>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</si>
  <si>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</si>
  <si>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</si>
  <si>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</si>
  <si>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</si>
  <si>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</si>
  <si>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</si>
  <si>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</si>
  <si>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</si>
  <si>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</si>
  <si>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</si>
  <si>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</si>
  <si>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</si>
  <si>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</si>
  <si>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</si>
  <si>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</si>
  <si>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</si>
  <si>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</si>
  <si>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</si>
  <si>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</si>
  <si>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</si>
  <si>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</si>
  <si>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</si>
  <si>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</si>
  <si>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</si>
  <si>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</si>
  <si>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</si>
  <si>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</si>
  <si>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</si>
  <si>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</si>
  <si>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</si>
  <si>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</si>
  <si>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</si>
  <si>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</si>
  <si>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</si>
  <si>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</si>
  <si>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</si>
  <si>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</si>
  <si>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</si>
  <si>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</si>
  <si>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</si>
  <si>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</si>
  <si>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</si>
  <si>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</si>
  <si>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</si>
  <si>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</si>
  <si>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</si>
  <si>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</si>
  <si>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</si>
  <si>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</si>
  <si>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</si>
  <si>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</si>
  <si>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</si>
  <si>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</si>
  <si>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</si>
  <si>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</si>
  <si>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</si>
  <si>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</si>
  <si>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</si>
  <si>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</si>
  <si>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</si>
  <si>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</si>
  <si>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</si>
  <si>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</si>
  <si>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</si>
  <si>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</si>
  <si>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</si>
  <si>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</si>
  <si>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</si>
  <si>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</si>
  <si>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</si>
  <si>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</si>
  <si>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</si>
  <si>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</si>
  <si>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</si>
  <si>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</si>
  <si>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</si>
  <si>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</si>
  <si>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</si>
  <si>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</si>
  <si>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</si>
  <si>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</si>
  <si>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</si>
  <si>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</si>
  <si>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</si>
  <si>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</si>
  <si>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</si>
  <si>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</si>
  <si>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</si>
  <si>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</si>
  <si>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</si>
  <si>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</si>
  <si>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</si>
  <si>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</si>
  <si>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</si>
  <si>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</si>
  <si>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</si>
  <si>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</si>
  <si>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</si>
  <si>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</si>
  <si>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</si>
  <si>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</si>
  <si>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</si>
  <si>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</si>
  <si>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</si>
  <si>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</si>
  <si>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</si>
  <si>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</si>
  <si>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</si>
  <si>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</si>
  <si>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</si>
  <si>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</si>
  <si>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</si>
  <si>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</si>
  <si>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</si>
  <si>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</si>
  <si>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</si>
  <si>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</si>
  <si>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</si>
  <si>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</si>
  <si>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</si>
  <si>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</si>
  <si>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</si>
  <si>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</si>
  <si>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</si>
  <si>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</si>
  <si>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</si>
  <si>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</si>
  <si>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</si>
  <si>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</si>
  <si>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</si>
  <si>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</si>
  <si>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</si>
  <si>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</si>
  <si>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</si>
  <si>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</si>
  <si>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</si>
  <si>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</si>
  <si>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</si>
  <si>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</si>
  <si>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</si>
  <si>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</si>
  <si>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</si>
  <si>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</si>
  <si>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</si>
  <si>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</si>
  <si>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</si>
  <si>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</si>
  <si>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</si>
  <si>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</si>
  <si>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</si>
  <si>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</si>
  <si>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</si>
  <si>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</si>
  <si>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</si>
  <si>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</si>
  <si>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</si>
  <si>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</si>
  <si>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</si>
  <si>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</si>
  <si>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</si>
  <si>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</si>
  <si>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</si>
  <si>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</si>
  <si>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</si>
  <si>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</si>
  <si>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</si>
  <si>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</si>
  <si>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</si>
  <si>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</si>
  <si>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</si>
  <si>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</si>
  <si>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</si>
  <si>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</si>
  <si>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</si>
  <si>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</si>
  <si>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</si>
  <si>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</si>
  <si>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</si>
  <si>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</si>
  <si>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</si>
  <si>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</si>
  <si>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</si>
  <si>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</si>
  <si>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</si>
  <si>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</si>
  <si>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</si>
  <si>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</si>
  <si>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</si>
  <si>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</si>
  <si>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</si>
  <si>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</si>
  <si>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</si>
  <si>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</si>
  <si>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</si>
  <si>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</si>
  <si>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</si>
  <si>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</si>
  <si>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</si>
  <si>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</si>
  <si>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</si>
  <si>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</si>
  <si>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</si>
  <si>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</si>
  <si>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</si>
  <si>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</si>
  <si>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</si>
  <si>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</si>
  <si>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</si>
  <si>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</si>
  <si>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</si>
  <si>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</si>
  <si>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</si>
  <si>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</si>
  <si>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</si>
  <si>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</si>
  <si>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</si>
  <si>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</si>
  <si>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</si>
  <si>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</si>
  <si>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</si>
  <si>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</si>
  <si>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</si>
  <si>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</si>
  <si>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</si>
  <si>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</si>
  <si>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</si>
  <si>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</si>
  <si>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</si>
  <si>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</si>
  <si>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</si>
  <si>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</si>
  <si>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</si>
  <si>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</si>
  <si>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</si>
  <si>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</si>
  <si>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</si>
  <si>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</si>
  <si>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</si>
  <si>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</si>
  <si>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</si>
  <si>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</si>
  <si>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</si>
  <si>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</si>
  <si>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</si>
  <si>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</si>
  <si>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</si>
  <si>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</si>
  <si>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</si>
  <si>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</si>
  <si>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</si>
  <si>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</si>
  <si>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</si>
  <si>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</si>
  <si>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</si>
  <si>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</si>
  <si>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</si>
  <si>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</si>
  <si>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</si>
  <si>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</si>
  <si>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</si>
  <si>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</si>
  <si>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</si>
  <si>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</si>
  <si>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</si>
  <si>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</si>
  <si>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</si>
  <si>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</si>
  <si>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</si>
  <si>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</si>
  <si>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</si>
  <si>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</si>
  <si>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</si>
  <si>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</si>
  <si>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</si>
  <si>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</si>
  <si>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</si>
  <si>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</si>
  <si>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</si>
  <si>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</si>
  <si>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</si>
  <si>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</si>
  <si>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</si>
  <si>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</si>
  <si>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</si>
  <si>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</si>
  <si>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</si>
  <si>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</si>
  <si>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</si>
  <si>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</si>
  <si>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</si>
  <si>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</si>
  <si>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</si>
  <si>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</si>
  <si>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</si>
  <si>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</si>
  <si>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</si>
  <si>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</si>
  <si>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</si>
  <si>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</si>
  <si>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</si>
  <si>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</si>
  <si>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</si>
  <si>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</si>
  <si>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</si>
  <si>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</si>
  <si>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</si>
  <si>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</si>
  <si>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</si>
  <si>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</si>
  <si>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</si>
  <si>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</si>
  <si>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</si>
  <si>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</si>
  <si>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</si>
  <si>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</si>
  <si>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</si>
  <si>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</si>
  <si>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</si>
  <si>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</si>
  <si>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</si>
  <si>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</si>
  <si>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</si>
  <si>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</si>
  <si>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</si>
  <si>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</si>
  <si>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</si>
  <si>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</si>
  <si>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</si>
  <si>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</si>
  <si>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</si>
  <si>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</si>
  <si>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</si>
  <si>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</si>
  <si>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</si>
  <si>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</si>
  <si>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</si>
  <si>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</si>
  <si>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</si>
  <si>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</si>
  <si>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</si>
  <si>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</si>
  <si>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</si>
  <si>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</si>
  <si>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</si>
  <si>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</si>
  <si>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</si>
  <si>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</si>
  <si>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</si>
  <si>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</si>
  <si>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</si>
  <si>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</si>
  <si>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</si>
  <si>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</si>
  <si>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</si>
  <si>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</si>
  <si>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</si>
  <si>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</si>
  <si>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</si>
  <si>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</si>
  <si>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</si>
  <si>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</si>
  <si>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</si>
  <si>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</si>
  <si>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</si>
  <si>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</si>
  <si>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</si>
  <si>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</si>
  <si>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</si>
  <si>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</si>
  <si>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</si>
  <si>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</si>
  <si>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</si>
  <si>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</si>
  <si>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</si>
  <si>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</si>
  <si>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</si>
  <si>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</si>
  <si>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</si>
  <si>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</si>
  <si>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</si>
  <si>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</si>
  <si>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</si>
  <si>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</si>
  <si>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</si>
  <si>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</si>
  <si>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</si>
  <si>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</si>
  <si>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</si>
  <si>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</si>
  <si>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</si>
  <si>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</si>
  <si>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</si>
  <si>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</si>
  <si>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</si>
  <si>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</si>
  <si>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</si>
  <si>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</si>
  <si>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</si>
  <si>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</si>
  <si>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</si>
  <si>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</si>
  <si>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</si>
  <si>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</si>
  <si>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</si>
  <si>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</si>
  <si>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</si>
  <si>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</si>
  <si>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</si>
  <si>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</si>
  <si>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</si>
  <si>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</si>
  <si>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</si>
  <si>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</si>
  <si>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</si>
  <si>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</si>
  <si>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</si>
  <si>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</si>
  <si>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</si>
  <si>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</si>
  <si>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</si>
  <si>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</si>
  <si>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</si>
  <si>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</si>
  <si>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</si>
  <si>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</si>
  <si>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</si>
  <si>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</si>
  <si>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</si>
  <si>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</si>
  <si>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</si>
  <si>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</si>
  <si>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</si>
  <si>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</si>
  <si>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</si>
  <si>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</si>
  <si>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</si>
  <si>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</si>
  <si>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</si>
  <si>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</si>
  <si>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</si>
  <si>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</si>
  <si>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</si>
  <si>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</si>
  <si>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</si>
  <si>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</si>
  <si>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</si>
  <si>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</si>
  <si>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</si>
  <si>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</si>
  <si>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</si>
  <si>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</si>
  <si>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</si>
  <si>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</si>
  <si>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</si>
  <si>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</si>
  <si>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</si>
  <si>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</si>
  <si>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</si>
  <si>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</si>
  <si>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</si>
  <si>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</si>
  <si>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</si>
  <si>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</si>
  <si>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</si>
  <si>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</si>
  <si>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</si>
  <si>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</si>
  <si>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</si>
  <si>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</si>
  <si>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</si>
  <si>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</si>
  <si>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</si>
  <si>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</si>
  <si>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</si>
  <si>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</si>
  <si>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</si>
  <si>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</si>
  <si>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</si>
  <si>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</si>
  <si>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</si>
  <si>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</si>
  <si>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</si>
  <si>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</si>
  <si>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</si>
  <si>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</si>
  <si>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</si>
  <si>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</si>
  <si>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</si>
  <si>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</si>
  <si>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</si>
  <si>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</si>
  <si>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</si>
  <si>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</si>
  <si>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</si>
  <si>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</si>
  <si>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</si>
  <si>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</si>
  <si>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</si>
  <si>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</si>
  <si>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</si>
  <si>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</si>
  <si>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</si>
  <si>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</si>
  <si>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</si>
  <si>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</si>
  <si>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</si>
  <si>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</si>
  <si>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</si>
  <si>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</si>
  <si>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</si>
  <si>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</si>
  <si>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</si>
  <si>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</si>
  <si>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</si>
  <si>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</si>
  <si>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</si>
  <si>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</si>
  <si>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</si>
  <si>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</si>
  <si>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</si>
  <si>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</si>
  <si>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</si>
  <si>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</si>
  <si>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</si>
  <si>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</si>
  <si>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</si>
  <si>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</si>
  <si>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</si>
  <si>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</si>
  <si>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</si>
  <si>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</si>
  <si>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</si>
  <si>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</si>
  <si>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</si>
  <si>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</si>
  <si>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</si>
  <si>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</si>
  <si>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</si>
  <si>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</si>
  <si>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</si>
  <si>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</si>
  <si>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</si>
  <si>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</si>
  <si>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</si>
  <si>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</si>
  <si>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</si>
  <si>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</si>
  <si>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</si>
  <si>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</si>
  <si>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</si>
  <si>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</si>
  <si>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</si>
  <si>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</si>
  <si>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</si>
  <si>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</si>
  <si>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</si>
  <si>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</si>
  <si>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</si>
  <si>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</si>
  <si>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</si>
  <si>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</si>
  <si>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</si>
  <si>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</si>
  <si>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</si>
  <si>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</si>
  <si>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</si>
  <si>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</si>
  <si>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</si>
  <si>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</si>
  <si>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</si>
  <si>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</si>
  <si>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</si>
  <si>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</si>
  <si>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</si>
  <si>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</si>
  <si>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</si>
  <si>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</si>
  <si>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</si>
  <si>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</si>
  <si>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</si>
  <si>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</si>
  <si>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</si>
  <si>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</si>
  <si>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</si>
  <si>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</si>
  <si>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</si>
  <si>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</si>
  <si>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</si>
  <si>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</si>
  <si>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</si>
  <si>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</si>
  <si>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</si>
  <si>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</si>
  <si>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</si>
  <si>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</si>
  <si>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</si>
  <si>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</si>
  <si>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</si>
  <si>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</si>
  <si>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</si>
  <si>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</si>
  <si>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</si>
  <si>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</si>
  <si>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</si>
  <si>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</si>
  <si>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</si>
  <si>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</si>
  <si>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</si>
  <si>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</si>
  <si>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</si>
  <si>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</si>
  <si>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</si>
  <si>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</si>
  <si>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</si>
  <si>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</si>
  <si>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</si>
  <si>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</si>
  <si>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</si>
  <si>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</si>
  <si>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</si>
  <si>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</si>
  <si>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</si>
  <si>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</si>
  <si>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</si>
  <si>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</si>
  <si>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</si>
  <si>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</si>
  <si>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</si>
  <si>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</si>
  <si>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</si>
  <si>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</si>
  <si>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</si>
  <si>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</si>
  <si>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</si>
  <si>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</si>
  <si>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</si>
  <si>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</si>
  <si>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</si>
  <si>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</si>
  <si>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</si>
  <si>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</si>
  <si>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</si>
  <si>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</si>
  <si>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</si>
  <si>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</si>
  <si>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</si>
  <si>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</si>
  <si>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</si>
  <si>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</si>
  <si>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</si>
  <si>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</si>
  <si>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</si>
  <si>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</si>
  <si>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</si>
  <si>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</si>
  <si>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</si>
  <si>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</si>
  <si>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</si>
  <si>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</si>
  <si>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</si>
  <si>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</si>
  <si>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</si>
  <si>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</si>
  <si>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</si>
  <si>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</si>
  <si>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</si>
  <si>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</si>
  <si>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</si>
  <si>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</si>
  <si>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</si>
  <si>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</si>
  <si>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</si>
  <si>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</si>
  <si>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</si>
  <si>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</si>
  <si>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</si>
  <si>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</si>
  <si>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</si>
  <si>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</si>
  <si>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</si>
  <si>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</si>
  <si>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</si>
  <si>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</si>
  <si>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</si>
  <si>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</si>
  <si>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</si>
  <si>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</si>
  <si>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</si>
  <si>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</si>
  <si>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</si>
  <si>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</si>
  <si>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</si>
  <si>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</si>
  <si>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</si>
  <si>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</si>
  <si>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</si>
  <si>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</si>
  <si>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</si>
  <si>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</si>
  <si>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</si>
  <si>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</si>
  <si>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</si>
  <si>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</si>
  <si>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</si>
  <si>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</si>
  <si>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</si>
  <si>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</si>
  <si>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</si>
  <si>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</si>
  <si>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</si>
  <si>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</si>
  <si>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</si>
  <si>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</si>
  <si>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</si>
  <si>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</si>
  <si>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</si>
  <si>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</si>
  <si>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</si>
  <si>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</si>
  <si>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</si>
  <si>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</si>
  <si>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</si>
  <si>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</si>
  <si>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</si>
  <si>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</si>
  <si>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</si>
  <si>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</si>
  <si>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</si>
  <si>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</si>
  <si>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</si>
  <si>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</si>
  <si>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</si>
  <si>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</si>
  <si>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</si>
  <si>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</si>
  <si>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</si>
  <si>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</si>
  <si>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</si>
  <si>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</si>
  <si>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</si>
  <si>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</si>
  <si>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</si>
  <si>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</si>
  <si>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</si>
  <si>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</si>
  <si>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</si>
  <si>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</si>
  <si>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</si>
  <si>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</si>
  <si>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</si>
  <si>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</si>
  <si>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</si>
  <si>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</si>
  <si>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</si>
  <si>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</si>
  <si>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</si>
  <si>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</si>
  <si>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</si>
  <si>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</si>
  <si>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</si>
  <si>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</si>
  <si>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</si>
  <si>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</si>
  <si>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</si>
  <si>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</si>
  <si>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</si>
  <si>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</si>
  <si>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</si>
  <si>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</si>
  <si>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</si>
  <si>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</si>
  <si>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</si>
  <si>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</si>
  <si>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</si>
  <si>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</si>
  <si>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</si>
  <si>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</si>
  <si>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</si>
  <si>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</si>
  <si>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</si>
  <si>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</si>
  <si>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</si>
  <si>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</si>
  <si>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</si>
  <si>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</si>
  <si>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</si>
  <si>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</si>
  <si>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</si>
  <si>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</si>
  <si>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</si>
  <si>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</si>
  <si>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</si>
  <si>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</si>
  <si>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</si>
  <si>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</si>
  <si>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</si>
  <si>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</si>
  <si>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</si>
  <si>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</si>
  <si>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</si>
  <si>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</si>
  <si>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</si>
  <si>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</si>
  <si>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</si>
  <si>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</si>
  <si>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</si>
  <si>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</si>
  <si>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</si>
  <si>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</si>
  <si>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</si>
  <si>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</si>
  <si>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</si>
  <si>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</si>
  <si>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</si>
  <si>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</si>
  <si>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</si>
  <si>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</si>
  <si>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</si>
  <si>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</si>
  <si>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</si>
  <si>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</si>
  <si>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</si>
  <si>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</si>
  <si>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</si>
  <si>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</si>
  <si>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</si>
  <si>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</si>
  <si>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</si>
  <si>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</si>
  <si>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</si>
  <si>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</si>
  <si>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</si>
  <si>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</si>
  <si>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</si>
  <si>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</si>
  <si>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</si>
  <si>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</si>
  <si>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</si>
  <si>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</si>
  <si>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</si>
  <si>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</si>
  <si>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</si>
  <si>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</si>
  <si>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</si>
  <si>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</si>
  <si>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</si>
  <si>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</si>
  <si>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</si>
  <si>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</si>
  <si>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</si>
  <si>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</si>
  <si>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</si>
  <si>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</si>
  <si>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</si>
  <si>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</si>
  <si>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</si>
  <si>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</si>
  <si>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</si>
  <si>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</si>
  <si>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</si>
  <si>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</si>
  <si>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</si>
  <si>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</si>
  <si>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</si>
  <si>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</si>
  <si>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</si>
  <si>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</si>
  <si>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</si>
  <si>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</si>
  <si>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</si>
  <si>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</si>
  <si>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</si>
  <si>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</si>
  <si>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</si>
  <si>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</si>
  <si>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</si>
  <si>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</si>
  <si>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</si>
  <si>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</si>
  <si>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</si>
  <si>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</si>
  <si>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</si>
  <si>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</si>
  <si>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</si>
  <si>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</si>
  <si>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</si>
  <si>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</si>
  <si>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</si>
  <si>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</si>
  <si>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</si>
  <si>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</si>
  <si>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</si>
  <si>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</si>
  <si>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</si>
  <si>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</si>
  <si>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</si>
  <si>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</si>
  <si>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</si>
  <si>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</si>
  <si>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</si>
  <si>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</si>
  <si>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</si>
  <si>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</si>
  <si>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</si>
  <si>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</si>
  <si>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</si>
  <si>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</si>
  <si>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</si>
  <si>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</si>
  <si>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</si>
  <si>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</si>
  <si>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</si>
  <si>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</si>
  <si>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</si>
  <si>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</si>
  <si>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</si>
  <si>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</si>
  <si>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</si>
  <si>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</si>
  <si>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</si>
  <si>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</si>
  <si>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</si>
  <si>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</si>
  <si>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</si>
  <si>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</si>
  <si>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</si>
  <si>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</si>
  <si>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</si>
  <si>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</si>
  <si>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</si>
  <si>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</si>
  <si>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</si>
  <si>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</si>
  <si>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</si>
  <si>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</si>
  <si>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</si>
  <si>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</si>
  <si>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</si>
  <si>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</si>
  <si>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</si>
  <si>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</si>
  <si>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</si>
  <si>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</si>
  <si>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</si>
  <si>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</si>
  <si>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</si>
  <si>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</si>
  <si>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</si>
  <si>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</si>
  <si>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</si>
  <si>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</si>
  <si>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</si>
  <si>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</si>
  <si>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</si>
  <si>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</si>
  <si>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</si>
  <si>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</si>
  <si>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</si>
  <si>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</si>
  <si>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</si>
  <si>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</si>
  <si>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</si>
  <si>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</si>
  <si>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</si>
  <si>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</si>
  <si>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</si>
  <si>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</si>
  <si>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</si>
  <si>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</si>
  <si>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</si>
  <si>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</si>
  <si>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</si>
  <si>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</si>
  <si>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</si>
  <si>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</si>
  <si>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</si>
  <si>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</si>
  <si>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</si>
  <si>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</si>
  <si>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</si>
  <si>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</si>
  <si>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</si>
  <si>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</si>
  <si>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</si>
  <si>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</si>
  <si>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</si>
  <si>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</si>
  <si>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</si>
  <si>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</si>
  <si>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</si>
  <si>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</si>
  <si>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</si>
  <si>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</si>
  <si>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</si>
  <si>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</si>
  <si>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</si>
  <si>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</si>
  <si>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</si>
  <si>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</si>
  <si>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</si>
  <si>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</si>
  <si>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</si>
  <si>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</si>
  <si>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</si>
  <si>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</si>
  <si>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</si>
  <si>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</si>
  <si>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</si>
  <si>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</si>
  <si>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</si>
  <si>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</si>
  <si>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</si>
  <si>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</si>
  <si>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</si>
  <si>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</si>
  <si>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</si>
  <si>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</si>
  <si>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</si>
  <si>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</si>
  <si>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</si>
  <si>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</si>
  <si>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</si>
  <si>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</si>
  <si>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</si>
  <si>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</si>
  <si>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</si>
  <si>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</si>
  <si>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</si>
  <si>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</si>
  <si>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</si>
  <si>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</si>
  <si>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</si>
  <si>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</si>
  <si>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</si>
  <si>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</si>
  <si>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</si>
  <si>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</si>
  <si>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</si>
  <si>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</si>
  <si>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</si>
  <si>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</si>
  <si>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</si>
  <si>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</si>
  <si>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</si>
  <si>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</si>
  <si>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</si>
  <si>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</si>
  <si>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</si>
  <si>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</si>
  <si>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</si>
  <si>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</si>
  <si>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</si>
  <si>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</si>
  <si>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</si>
  <si>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</si>
  <si>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</si>
  <si>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</si>
  <si>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</si>
  <si>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</si>
  <si>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</si>
  <si>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</si>
  <si>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</si>
  <si>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</si>
  <si>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</si>
  <si>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</si>
  <si>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</si>
  <si>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</si>
  <si>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</si>
  <si>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</si>
  <si>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</si>
  <si>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</si>
  <si>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</si>
  <si>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</si>
  <si>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</si>
  <si>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</si>
  <si>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</si>
  <si>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</si>
  <si>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</si>
  <si>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</si>
  <si>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</si>
  <si>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</si>
  <si>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</si>
  <si>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</si>
  <si>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</si>
  <si>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</si>
  <si>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</si>
  <si>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</si>
  <si>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</si>
  <si>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</si>
  <si>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</si>
  <si>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</si>
  <si>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</si>
  <si>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</si>
  <si>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</si>
  <si>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</si>
  <si>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</si>
  <si>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</si>
  <si>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</si>
  <si>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</si>
  <si>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</si>
  <si>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</si>
  <si>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</si>
  <si>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</si>
  <si>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</si>
  <si>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</si>
  <si>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</si>
  <si>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</si>
  <si>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</si>
  <si>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</si>
  <si>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</si>
  <si>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</si>
  <si>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</si>
  <si>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</si>
  <si>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</si>
  <si>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</si>
  <si>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</si>
  <si>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</si>
  <si>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</si>
  <si>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</si>
  <si>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</si>
  <si>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</si>
  <si>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</si>
  <si>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</si>
  <si>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</si>
  <si>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</si>
  <si>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</si>
  <si>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</si>
  <si>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</si>
  <si>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</si>
  <si>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</si>
  <si>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</si>
  <si>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</si>
  <si>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</si>
  <si>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</si>
  <si>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</si>
  <si>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</si>
  <si>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</si>
  <si>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</si>
  <si>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</si>
  <si>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</si>
  <si>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</si>
  <si>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</si>
  <si>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</si>
  <si>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</si>
  <si>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</si>
  <si>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</si>
  <si>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</si>
  <si>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</si>
  <si>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</si>
  <si>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</si>
  <si>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</si>
  <si>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</si>
  <si>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</si>
  <si>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</si>
  <si>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</si>
  <si>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</si>
  <si>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</si>
  <si>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</si>
  <si>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</si>
  <si>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</si>
  <si>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</si>
  <si>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</si>
  <si>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</si>
  <si>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</si>
  <si>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</si>
  <si>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</si>
  <si>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</si>
  <si>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</si>
  <si>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</si>
  <si>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</si>
  <si>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</si>
  <si>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</si>
  <si>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</si>
  <si>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</si>
  <si>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</si>
  <si>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</si>
  <si>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</si>
  <si>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</si>
  <si>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</si>
  <si>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</si>
  <si>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</si>
  <si>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</si>
  <si>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</si>
  <si>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</si>
  <si>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</si>
  <si>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</si>
  <si>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</si>
  <si>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</si>
  <si>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</si>
  <si>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</si>
  <si>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</si>
  <si>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</si>
  <si>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</si>
  <si>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</si>
  <si>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</si>
  <si>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</si>
  <si>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</si>
  <si>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</si>
  <si>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</si>
  <si>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</si>
  <si>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</si>
  <si>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</si>
  <si>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</si>
  <si>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</si>
  <si>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</si>
  <si>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</si>
  <si>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</si>
  <si>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</si>
  <si>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</si>
  <si>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</si>
  <si>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</si>
  <si>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</si>
  <si>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</si>
  <si>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</si>
  <si>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</si>
  <si>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</si>
  <si>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</si>
  <si>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</si>
  <si>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</si>
  <si>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</si>
  <si>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</si>
  <si>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</si>
  <si>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</si>
  <si>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</si>
  <si>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</si>
  <si>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</si>
  <si>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</si>
  <si>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</si>
  <si>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</si>
  <si>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</si>
  <si>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</si>
  <si>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</si>
  <si>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</si>
  <si>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</si>
  <si>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</si>
  <si>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</si>
  <si>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</si>
  <si>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</si>
  <si>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</si>
  <si>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</si>
  <si>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</si>
  <si>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</si>
  <si>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</si>
  <si>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</si>
  <si>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</si>
  <si>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</si>
  <si>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</si>
  <si>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</si>
  <si>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</si>
  <si>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</si>
  <si>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</si>
  <si>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</si>
  <si>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</si>
  <si>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</si>
  <si>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</si>
  <si>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</si>
  <si>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</si>
  <si>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</si>
  <si>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</si>
  <si>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</si>
  <si>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</si>
  <si>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</si>
  <si>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</si>
  <si>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</si>
  <si>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</si>
  <si>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</si>
  <si>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</si>
  <si>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</si>
  <si>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</si>
  <si>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</si>
  <si>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</si>
  <si>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</si>
  <si>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</si>
  <si>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</si>
  <si>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</si>
  <si>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</si>
  <si>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</si>
  <si>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</si>
  <si>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</si>
  <si>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</si>
  <si>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</si>
  <si>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</si>
  <si>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</si>
  <si>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</si>
  <si>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</si>
  <si>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</si>
  <si>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</si>
  <si>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</si>
  <si>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</si>
  <si>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</si>
  <si>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</si>
  <si>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</si>
  <si>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</si>
  <si>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</si>
  <si>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</si>
  <si>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</si>
  <si>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</si>
  <si>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</si>
  <si>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</si>
  <si>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</si>
  <si>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</si>
  <si>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</si>
  <si>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</si>
  <si>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</si>
  <si>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</si>
  <si>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</si>
  <si>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</si>
  <si>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</si>
  <si>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</si>
  <si>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</si>
  <si>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</si>
  <si>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</si>
  <si>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</si>
  <si>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</si>
  <si>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</si>
  <si>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</si>
  <si>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</si>
  <si>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</si>
  <si>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</si>
  <si>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</si>
  <si>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</si>
  <si>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</si>
  <si>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</si>
  <si>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</si>
  <si>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</si>
  <si>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</si>
  <si>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</si>
  <si>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</si>
  <si>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</si>
  <si>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</si>
  <si>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</si>
  <si>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</si>
  <si>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</si>
  <si>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</si>
  <si>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</si>
  <si>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</si>
  <si>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</si>
  <si>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</si>
  <si>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</si>
  <si>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</si>
  <si>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</si>
  <si>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</si>
  <si>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</si>
  <si>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</si>
  <si>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</si>
  <si>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</si>
  <si>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</si>
  <si>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</si>
  <si>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</si>
  <si>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</si>
  <si>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</si>
  <si>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</si>
  <si>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</si>
  <si>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</si>
  <si>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</si>
  <si>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</si>
  <si>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</si>
  <si>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</si>
  <si>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</si>
  <si>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</si>
  <si>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</si>
  <si>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</si>
  <si>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</si>
  <si>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</si>
  <si>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</si>
  <si>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</si>
  <si>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</si>
  <si>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</si>
  <si>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</si>
  <si>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</si>
  <si>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</si>
  <si>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</si>
  <si>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</si>
  <si>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</si>
  <si>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</si>
  <si>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</si>
  <si>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</si>
  <si>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</si>
  <si>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</si>
  <si>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</si>
  <si>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</si>
  <si>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</si>
  <si>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</si>
  <si>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</si>
  <si>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</si>
  <si>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</si>
  <si>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</si>
  <si>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</si>
  <si>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</si>
  <si>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</si>
  <si>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</si>
  <si>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</si>
  <si>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</si>
  <si>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</si>
  <si>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</si>
  <si>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</si>
  <si>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</si>
  <si>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</si>
  <si>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</si>
  <si>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</si>
  <si>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</si>
  <si>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</si>
  <si>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</si>
  <si>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</si>
  <si>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</si>
  <si>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</si>
  <si>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</si>
  <si>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</si>
  <si>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</si>
  <si>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</si>
  <si>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</si>
  <si>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</si>
  <si>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</si>
  <si>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</si>
  <si>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</si>
  <si>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</si>
  <si>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</si>
  <si>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</si>
  <si>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</si>
  <si>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</si>
  <si>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</si>
  <si>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</si>
  <si>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</si>
  <si>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</si>
  <si>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</si>
  <si>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</si>
  <si>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</si>
  <si>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</si>
  <si>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</si>
  <si>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</si>
  <si>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</si>
  <si>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</si>
  <si>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</si>
  <si>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</si>
  <si>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</si>
  <si>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</si>
  <si>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</si>
  <si>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</si>
  <si>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</si>
  <si>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</si>
  <si>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</si>
  <si>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</si>
  <si>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</si>
  <si>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</si>
  <si>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</si>
  <si>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</si>
  <si>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</si>
  <si>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</si>
  <si>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</si>
  <si>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</si>
  <si>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</si>
  <si>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</si>
  <si>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</si>
  <si>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</si>
  <si>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</si>
  <si>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</si>
  <si>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</si>
  <si>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</si>
  <si>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</si>
  <si>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</si>
  <si>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</si>
  <si>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</si>
  <si>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</si>
  <si>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</si>
  <si>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</si>
  <si>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</si>
  <si>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</si>
  <si>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</si>
  <si>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</si>
  <si>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</si>
  <si>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</si>
  <si>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</si>
  <si>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</si>
  <si>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</si>
  <si>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</si>
  <si>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</si>
  <si>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</si>
  <si>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</si>
  <si>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</si>
  <si>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</si>
  <si>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</si>
  <si>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</si>
  <si>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</si>
  <si>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</si>
  <si>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</si>
  <si>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</si>
  <si>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</si>
  <si>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</si>
  <si>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</si>
  <si>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</si>
  <si>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</si>
  <si>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</si>
  <si>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</si>
  <si>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</si>
  <si>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</si>
  <si>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</si>
  <si>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</si>
  <si>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</si>
  <si>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</si>
  <si>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</si>
  <si>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</si>
  <si>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</si>
  <si>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</si>
  <si>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</si>
  <si>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</si>
  <si>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</si>
  <si>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</si>
  <si>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</si>
  <si>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</si>
  <si>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</si>
  <si>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</si>
  <si>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</si>
  <si>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</si>
  <si>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</si>
  <si>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</si>
  <si>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</si>
  <si>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</si>
  <si>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</si>
  <si>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</si>
  <si>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</si>
  <si>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</si>
  <si>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</si>
  <si>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</si>
  <si>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</si>
  <si>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</si>
  <si>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</si>
  <si>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</si>
  <si>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</si>
  <si>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</si>
  <si>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</si>
  <si>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</si>
  <si>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</si>
  <si>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</si>
  <si>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</si>
  <si>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</si>
  <si>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</si>
  <si>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</si>
  <si>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</si>
  <si>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</si>
  <si>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</si>
  <si>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</si>
  <si>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</si>
  <si>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</si>
  <si>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</si>
  <si>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</si>
  <si>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</si>
  <si>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</si>
  <si>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</si>
  <si>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</si>
  <si>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</si>
  <si>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</si>
  <si>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</si>
  <si>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</si>
  <si>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</si>
  <si>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</si>
  <si>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</si>
  <si>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</si>
  <si>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</si>
  <si>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</si>
  <si>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</si>
  <si>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</si>
  <si>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</si>
  <si>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</si>
  <si>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</si>
  <si>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</si>
  <si>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</si>
  <si>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</si>
  <si>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</si>
  <si>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</si>
  <si>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</si>
  <si>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</si>
  <si>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</si>
  <si>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</si>
  <si>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</si>
  <si>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</si>
  <si>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</si>
  <si>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</si>
  <si>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</si>
  <si>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</si>
  <si>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</si>
  <si>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</si>
  <si>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</si>
  <si>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</si>
  <si>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</si>
  <si>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</si>
  <si>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</si>
  <si>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</si>
  <si>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</si>
  <si>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</si>
  <si>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</si>
  <si>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</si>
  <si>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</si>
  <si>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</si>
  <si>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</si>
  <si>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</si>
  <si>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</si>
  <si>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</si>
  <si>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</si>
  <si>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</si>
  <si>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</si>
  <si>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</si>
  <si>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</si>
  <si>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</si>
  <si>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</si>
  <si>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</si>
  <si>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</si>
  <si>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</si>
  <si>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</si>
  <si>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</si>
  <si>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</si>
  <si>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</si>
  <si>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</si>
  <si>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</si>
  <si>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</si>
  <si>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</si>
  <si>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</si>
  <si>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</si>
  <si>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</si>
  <si>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</si>
  <si>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</si>
  <si>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</si>
  <si>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</si>
  <si>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</si>
  <si>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</si>
  <si>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</si>
  <si>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</si>
  <si>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</si>
  <si>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</si>
  <si>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</si>
  <si>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</si>
  <si>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</si>
  <si>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</si>
  <si>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</si>
  <si>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</si>
  <si>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</si>
  <si>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</si>
  <si>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</si>
  <si>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</si>
  <si>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</si>
  <si>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</si>
  <si>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</si>
  <si>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</si>
  <si>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</si>
  <si>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</si>
  <si>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</si>
  <si>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</si>
  <si>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</si>
  <si>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</si>
  <si>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</si>
  <si>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</si>
  <si>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</si>
  <si>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</si>
  <si>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</si>
  <si>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</si>
  <si>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</si>
  <si>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</si>
  <si>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</si>
  <si>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</si>
  <si>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</si>
  <si>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</si>
  <si>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</si>
  <si>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</si>
  <si>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</si>
  <si>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</si>
  <si>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</si>
  <si>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</si>
  <si>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</si>
  <si>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</si>
  <si>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</si>
  <si>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</si>
  <si>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</si>
  <si>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</si>
  <si>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</si>
  <si>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</si>
  <si>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</si>
  <si>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</si>
  <si>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</si>
  <si>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</si>
  <si>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</si>
  <si>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</si>
  <si>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</si>
  <si>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</si>
  <si>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</si>
  <si>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</si>
  <si>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</si>
  <si>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</si>
  <si>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</si>
  <si>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</si>
  <si>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</si>
  <si>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</si>
  <si>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</si>
  <si>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</si>
  <si>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</si>
  <si>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</si>
  <si>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</si>
  <si>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</si>
  <si>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</si>
  <si>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</si>
  <si>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</si>
  <si>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</si>
  <si>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</si>
  <si>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</si>
  <si>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</si>
  <si>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</si>
  <si>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</si>
  <si>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</si>
  <si>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</si>
  <si>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</si>
  <si>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</si>
  <si>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</si>
  <si>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</si>
  <si>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</si>
  <si>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</si>
  <si>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</si>
  <si>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</si>
  <si>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</si>
  <si>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</si>
  <si>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</si>
  <si>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</si>
  <si>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</si>
  <si>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</si>
  <si>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</si>
  <si>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</si>
  <si>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</si>
  <si>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</si>
  <si>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</si>
  <si>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</si>
  <si>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</si>
  <si>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</si>
  <si>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</si>
  <si>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</si>
  <si>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</si>
  <si>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</si>
  <si>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</si>
  <si>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</si>
  <si>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</si>
  <si>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</si>
  <si>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</si>
  <si>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</si>
  <si>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</si>
  <si>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</si>
  <si>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</si>
  <si>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</si>
  <si>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</si>
  <si>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</si>
  <si>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</si>
  <si>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</si>
  <si>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</si>
  <si>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</si>
  <si>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</si>
  <si>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</si>
  <si>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</si>
  <si>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</si>
  <si>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</si>
  <si>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</si>
  <si>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</si>
  <si>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</si>
  <si>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</si>
  <si>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</si>
  <si>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</si>
  <si>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</si>
  <si>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</si>
  <si>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</si>
  <si>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</si>
  <si>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</si>
  <si>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</si>
  <si>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</si>
  <si>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</si>
  <si>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</si>
  <si>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</si>
  <si>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</si>
  <si>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</si>
  <si>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</si>
  <si>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</si>
  <si>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</si>
  <si>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</si>
  <si>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</si>
  <si>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</si>
  <si>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</si>
  <si>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</si>
  <si>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</si>
  <si>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</si>
  <si>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</si>
  <si>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</si>
  <si>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</si>
  <si>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</si>
  <si>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</si>
  <si>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</si>
  <si>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</si>
  <si>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</si>
  <si>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</si>
  <si>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</si>
  <si>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</si>
  <si>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</si>
  <si>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</si>
  <si>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</si>
  <si>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</si>
  <si>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</si>
  <si>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</si>
  <si>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</si>
  <si>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</si>
  <si>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</si>
  <si>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</si>
  <si>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</si>
  <si>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</si>
  <si>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</si>
  <si>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</si>
  <si>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</si>
  <si>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</si>
  <si>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</si>
  <si>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</si>
  <si>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</si>
  <si>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</si>
  <si>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</si>
  <si>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</si>
  <si>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</si>
  <si>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</si>
  <si>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</si>
  <si>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</si>
  <si>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</si>
  <si>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</si>
  <si>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</si>
  <si>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</si>
  <si>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</si>
  <si>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</si>
  <si>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</si>
  <si>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</si>
  <si>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</si>
  <si>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</si>
  <si>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</si>
  <si>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</si>
  <si>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</si>
  <si>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</si>
  <si>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</si>
  <si>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</si>
  <si>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</si>
  <si>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</si>
  <si>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</si>
  <si>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</si>
  <si>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</si>
  <si>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</si>
  <si>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</si>
  <si>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</si>
  <si>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</si>
  <si>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</si>
  <si>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</si>
  <si>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</si>
  <si>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</si>
  <si>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</si>
  <si>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</si>
  <si>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</si>
  <si>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</si>
  <si>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</si>
  <si>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</si>
  <si>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</si>
  <si>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</si>
  <si>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</si>
  <si>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</si>
  <si>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</si>
  <si>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</si>
  <si>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</si>
  <si>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</si>
  <si>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</si>
  <si>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</si>
  <si>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</si>
  <si>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</si>
  <si>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</si>
  <si>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</si>
  <si>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</si>
  <si>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</si>
  <si>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</si>
  <si>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</si>
  <si>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</si>
  <si>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</si>
  <si>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</si>
  <si>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</si>
  <si>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</si>
  <si>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</si>
  <si>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</si>
  <si>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</si>
  <si>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</si>
  <si>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</si>
  <si>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</si>
  <si>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</si>
  <si>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</si>
  <si>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</si>
  <si>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</si>
  <si>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</si>
  <si>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</si>
  <si>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</si>
  <si>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</si>
  <si>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</si>
  <si>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</si>
  <si>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</si>
  <si>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</si>
  <si>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</si>
  <si>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</si>
  <si>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</si>
  <si>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</si>
  <si>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</si>
  <si>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</si>
  <si>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</si>
  <si>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</si>
  <si>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</si>
  <si>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</si>
  <si>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</si>
  <si>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</si>
  <si>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</si>
  <si>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</si>
  <si>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</si>
  <si>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</si>
  <si>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</si>
  <si>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</si>
  <si>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</si>
  <si>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</si>
  <si>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</si>
  <si>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</si>
  <si>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</si>
  <si>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</si>
  <si>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</si>
  <si>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</si>
  <si>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</si>
  <si>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</si>
  <si>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</si>
  <si>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</si>
  <si>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</si>
  <si>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</si>
  <si>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</si>
  <si>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</si>
  <si>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</si>
  <si>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</si>
  <si>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</si>
  <si>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</si>
  <si>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</si>
  <si>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</si>
  <si>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</si>
  <si>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</si>
  <si>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</si>
  <si>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</si>
  <si>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</si>
  <si>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</si>
  <si>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</si>
  <si>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</si>
  <si>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</si>
  <si>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</si>
  <si>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</si>
  <si>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</si>
  <si>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</si>
  <si>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</si>
  <si>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</si>
  <si>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</si>
  <si>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</si>
  <si>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</si>
  <si>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</si>
  <si>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</si>
  <si>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</si>
  <si>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</si>
  <si>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</si>
  <si>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</si>
  <si>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</si>
  <si>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</si>
  <si>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</si>
  <si>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</si>
  <si>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</si>
  <si>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</si>
  <si>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</si>
  <si>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</si>
  <si>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</si>
  <si>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</si>
  <si>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</si>
  <si>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</si>
  <si>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</si>
  <si>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</si>
  <si>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</si>
  <si>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</si>
  <si>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</si>
  <si>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</si>
  <si>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</si>
  <si>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</si>
  <si>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</si>
  <si>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</si>
  <si>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</si>
  <si>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</si>
  <si>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</si>
  <si>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</si>
  <si>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</si>
  <si>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</si>
  <si>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</si>
  <si>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</si>
  <si>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</si>
  <si>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</si>
  <si>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</si>
  <si>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</si>
  <si>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</si>
  <si>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</si>
  <si>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</si>
  <si>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</si>
  <si>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</si>
  <si>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</si>
  <si>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</si>
  <si>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</si>
  <si>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</si>
  <si>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</si>
  <si>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</si>
  <si>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</si>
  <si>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</si>
  <si>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</si>
  <si>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</si>
  <si>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</si>
  <si>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</si>
  <si>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</si>
  <si>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</si>
  <si>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</si>
  <si>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</si>
  <si>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</si>
  <si>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</si>
  <si>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</si>
  <si>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</si>
  <si>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</si>
  <si>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</si>
  <si>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</si>
  <si>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</si>
  <si>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</si>
  <si>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</si>
  <si>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</si>
  <si>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</si>
  <si>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</si>
  <si>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</si>
  <si>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</si>
  <si>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</si>
  <si>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</si>
  <si>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</si>
  <si>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</si>
  <si>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</si>
  <si>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</si>
  <si>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</si>
  <si>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</si>
  <si>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</si>
  <si>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</si>
  <si>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</si>
  <si>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</si>
  <si>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</si>
  <si>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</si>
  <si>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</si>
  <si>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</si>
  <si>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</si>
  <si>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</si>
  <si>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</si>
  <si>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</si>
  <si>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</si>
  <si>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</si>
  <si>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</si>
  <si>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</si>
  <si>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</si>
  <si>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</si>
  <si>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</si>
  <si>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</si>
  <si>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</si>
  <si>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</si>
  <si>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</si>
  <si>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</si>
  <si>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</si>
  <si>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</si>
  <si>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</si>
  <si>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</si>
  <si>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</si>
  <si>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</si>
  <si>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</si>
  <si>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</si>
  <si>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</si>
  <si>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</si>
  <si>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</si>
  <si>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</si>
  <si>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</si>
  <si>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</si>
  <si>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</si>
  <si>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</si>
  <si>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</si>
  <si>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</si>
  <si>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</si>
  <si>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</si>
  <si>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</si>
  <si>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</si>
  <si>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</si>
  <si>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</si>
  <si>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</si>
  <si>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</si>
  <si>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</si>
  <si>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</si>
  <si>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</si>
  <si>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</si>
  <si>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</si>
  <si>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</si>
  <si>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</si>
  <si>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</si>
  <si>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</si>
  <si>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</si>
  <si>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</si>
  <si>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</si>
  <si>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</si>
  <si>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</si>
  <si>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</si>
  <si>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</si>
  <si>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</si>
  <si>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</si>
  <si>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</si>
  <si>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</si>
  <si>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</si>
  <si>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</si>
  <si>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</si>
  <si>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</si>
  <si>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</si>
  <si>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</si>
  <si>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</si>
  <si>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</si>
  <si>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</si>
  <si>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</si>
  <si>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</si>
  <si>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</si>
  <si>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</si>
  <si>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</si>
  <si>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</si>
  <si>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</si>
  <si>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</si>
  <si>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</si>
  <si>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</si>
  <si>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</si>
  <si>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</si>
  <si>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</si>
  <si>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</si>
  <si>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</si>
  <si>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</si>
  <si>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</si>
  <si>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</si>
  <si>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</si>
  <si>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</si>
  <si>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</si>
  <si>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</si>
  <si>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</si>
  <si>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</si>
  <si>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</si>
  <si>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</si>
  <si>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</si>
  <si>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</si>
  <si>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</si>
  <si>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</si>
  <si>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</si>
  <si>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</si>
  <si>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</si>
  <si>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</si>
  <si>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</si>
  <si>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</si>
  <si>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</si>
  <si>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</si>
  <si>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</si>
  <si>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</si>
  <si>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</si>
  <si>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</si>
  <si>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</si>
  <si>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</si>
  <si>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</si>
  <si>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</si>
  <si>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</si>
  <si>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</si>
  <si>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</si>
  <si>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</si>
  <si>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</si>
  <si>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</si>
  <si>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</si>
  <si>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</si>
  <si>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</si>
  <si>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</si>
  <si>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</si>
  <si>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</si>
  <si>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</si>
  <si>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</si>
  <si>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</si>
  <si>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</si>
  <si>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</si>
  <si>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</si>
  <si>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</si>
  <si>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</si>
  <si>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</si>
  <si>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</si>
  <si>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</si>
  <si>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</si>
  <si>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</si>
  <si>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</si>
  <si>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</si>
  <si>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</si>
  <si>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</si>
  <si>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</si>
  <si>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</si>
  <si>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</si>
  <si>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</si>
  <si>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</si>
  <si>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</si>
  <si>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</si>
  <si>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</si>
  <si>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</si>
  <si>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</si>
  <si>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</si>
  <si>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</si>
  <si>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</si>
  <si>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</si>
  <si>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</si>
  <si>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</si>
  <si>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</si>
  <si>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</si>
  <si>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</si>
  <si>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</si>
  <si>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</si>
  <si>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</si>
  <si>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</si>
  <si>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</si>
  <si>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</si>
  <si>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</si>
  <si>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</si>
  <si>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</si>
  <si>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</si>
  <si>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</si>
  <si>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</si>
  <si>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</si>
  <si>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</si>
  <si>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</si>
  <si>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</si>
  <si>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</si>
  <si>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</si>
  <si>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</si>
  <si>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</si>
  <si>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</si>
  <si>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</si>
  <si>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</si>
  <si>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</si>
  <si>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</si>
  <si>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</si>
  <si>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</si>
  <si>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</si>
  <si>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</si>
  <si>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</si>
  <si>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</si>
  <si>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</si>
  <si>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</si>
  <si>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</si>
  <si>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</si>
  <si>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</si>
  <si>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</si>
  <si>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</si>
  <si>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</si>
  <si>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</si>
  <si>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</si>
  <si>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</si>
  <si>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</si>
  <si>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</si>
  <si>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</si>
  <si>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</si>
  <si>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</si>
  <si>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</si>
  <si>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</si>
  <si>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</si>
  <si>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</si>
  <si>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</si>
  <si>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</si>
  <si>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</si>
  <si>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</si>
  <si>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</si>
  <si>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</si>
  <si>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</si>
  <si>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</si>
  <si>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</si>
  <si>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</si>
  <si>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</si>
  <si>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</si>
  <si>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</si>
  <si>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</si>
  <si>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</si>
  <si>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</si>
  <si>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</si>
  <si>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</si>
  <si>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</si>
  <si>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</si>
  <si>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</si>
  <si>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</si>
  <si>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</si>
  <si>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</si>
  <si>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</si>
  <si>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</si>
  <si>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</si>
  <si>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</si>
  <si>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</si>
  <si>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</si>
  <si>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</si>
  <si>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</si>
  <si>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</si>
  <si>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</si>
  <si>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</si>
  <si>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</si>
  <si>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</si>
  <si>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</si>
  <si>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</si>
  <si>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</si>
  <si>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</si>
  <si>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</si>
  <si>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</si>
  <si>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</si>
  <si>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</si>
  <si>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</si>
  <si>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</si>
  <si>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</si>
  <si>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</si>
  <si>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</si>
  <si>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</si>
  <si>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</si>
  <si>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</si>
  <si>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</si>
  <si>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</si>
  <si>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</si>
  <si>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</si>
  <si>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</si>
  <si>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</si>
  <si>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</si>
  <si>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</si>
  <si>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</si>
  <si>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</si>
  <si>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</si>
  <si>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</si>
  <si>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</si>
  <si>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</si>
  <si>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</si>
  <si>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</si>
  <si>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</si>
  <si>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</si>
  <si>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</si>
  <si>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</si>
  <si>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</si>
  <si>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</si>
  <si>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</si>
  <si>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</si>
  <si>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</si>
  <si>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</si>
  <si>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</si>
  <si>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</si>
  <si>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</si>
  <si>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</si>
  <si>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</si>
  <si>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</si>
  <si>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</si>
  <si>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</si>
  <si>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</si>
  <si>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</si>
  <si>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</si>
  <si>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</si>
  <si>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</si>
  <si>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</si>
  <si>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</si>
  <si>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</si>
  <si>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</si>
  <si>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</si>
  <si>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</si>
  <si>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</si>
  <si>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</si>
  <si>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</si>
  <si>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</si>
  <si>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</si>
  <si>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</si>
  <si>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</si>
  <si>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</si>
  <si>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</si>
  <si>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</si>
  <si>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</si>
  <si>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</si>
  <si>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</si>
  <si>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</si>
  <si>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</si>
  <si>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</si>
  <si>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</si>
  <si>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</si>
  <si>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</si>
  <si>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</si>
  <si>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</si>
  <si>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</si>
  <si>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</si>
  <si>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</si>
  <si>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</si>
  <si>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</si>
  <si>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</si>
  <si>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</si>
  <si>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</si>
  <si>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</si>
  <si>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</si>
  <si>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</si>
  <si>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</si>
  <si>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</si>
  <si>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</si>
  <si>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</si>
  <si>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</si>
  <si>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</si>
  <si>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</si>
  <si>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</si>
  <si>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</si>
  <si>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</si>
  <si>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</si>
  <si>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</si>
  <si>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</si>
  <si>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</si>
  <si>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</si>
  <si>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</si>
  <si>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</si>
  <si>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</si>
  <si>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</si>
  <si>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</si>
  <si>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</si>
  <si>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</si>
  <si>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</si>
  <si>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</si>
  <si>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</si>
  <si>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</si>
  <si>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</si>
  <si>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</si>
  <si>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</si>
  <si>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</si>
  <si>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</si>
  <si>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</si>
  <si>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</si>
  <si>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</si>
  <si>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</si>
  <si>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</si>
  <si>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</si>
  <si>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</si>
  <si>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</si>
  <si>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</si>
  <si>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</si>
  <si>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</si>
  <si>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</si>
  <si>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</si>
  <si>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</si>
  <si>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</si>
  <si>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</si>
  <si>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</si>
  <si>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</si>
  <si>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</si>
  <si>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</si>
  <si>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</si>
  <si>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</si>
  <si>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</si>
  <si>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</si>
  <si>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</si>
  <si>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</si>
  <si>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</si>
  <si>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</si>
  <si>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</si>
  <si>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</si>
  <si>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</si>
  <si>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</si>
  <si>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</si>
  <si>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</si>
  <si>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</si>
  <si>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</si>
  <si>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</si>
  <si>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</si>
  <si>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</si>
  <si>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</si>
  <si>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</si>
  <si>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</si>
  <si>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</si>
  <si>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</si>
  <si>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</si>
  <si>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</si>
  <si>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</si>
  <si>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</si>
  <si>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</si>
  <si>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</si>
  <si>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</si>
  <si>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</si>
  <si>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</si>
  <si>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</si>
  <si>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</si>
  <si>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</si>
  <si>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</si>
  <si>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</si>
  <si>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</si>
  <si>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</si>
  <si>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</si>
  <si>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</si>
  <si>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</si>
  <si>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</si>
  <si>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</si>
  <si>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</si>
  <si>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</si>
  <si>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</si>
  <si>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</si>
  <si>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</si>
  <si>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</si>
  <si>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</si>
  <si>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</si>
  <si>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</si>
  <si>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</si>
  <si>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</si>
  <si>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</si>
  <si>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</si>
  <si>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</si>
  <si>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</si>
  <si>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</si>
  <si>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</si>
  <si>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</si>
  <si>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</si>
  <si>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</si>
  <si>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</si>
  <si>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</si>
  <si>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</si>
  <si>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</si>
  <si>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</si>
  <si>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</si>
  <si>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</si>
  <si>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</si>
  <si>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</si>
  <si>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</si>
  <si>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</si>
  <si>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</si>
  <si>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</si>
  <si>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</si>
  <si>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</si>
  <si>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</si>
  <si>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</si>
  <si>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</si>
  <si>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</si>
  <si>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</si>
  <si>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</si>
  <si>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</si>
  <si>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</si>
  <si>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</si>
  <si>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</si>
  <si>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</si>
  <si>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</si>
  <si>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</si>
  <si>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</si>
  <si>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</si>
  <si>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</si>
  <si>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</si>
  <si>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</si>
  <si>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</si>
  <si>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</si>
  <si>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</si>
  <si>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</si>
  <si>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</si>
  <si>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</si>
  <si>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</si>
  <si>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</si>
  <si>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</si>
  <si>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</si>
  <si>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</si>
  <si>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</si>
  <si>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</si>
  <si>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</si>
  <si>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</si>
  <si>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</si>
  <si>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</si>
  <si>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</si>
  <si>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</si>
  <si>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</si>
  <si>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</si>
  <si>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</si>
  <si>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</si>
  <si>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</si>
  <si>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</si>
  <si>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</si>
  <si>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</si>
  <si>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</si>
  <si>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</si>
  <si>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</si>
  <si>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</si>
  <si>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</si>
  <si>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</si>
  <si>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</si>
  <si>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</si>
  <si>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</si>
  <si>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</si>
  <si>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</si>
  <si>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</si>
  <si>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</si>
  <si>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</si>
  <si>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</si>
  <si>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</si>
  <si>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</si>
  <si>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</si>
  <si>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</si>
  <si>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</si>
  <si>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</si>
  <si>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</si>
  <si>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</si>
  <si>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</si>
  <si>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</si>
  <si>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</si>
  <si>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</si>
  <si>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</si>
  <si>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</si>
  <si>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</si>
  <si>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</si>
  <si>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</si>
  <si>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</si>
  <si>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</si>
  <si>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</si>
  <si>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</si>
  <si>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</si>
  <si>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</si>
  <si>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</si>
  <si>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</si>
  <si>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</si>
  <si>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</si>
  <si>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</si>
  <si>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</si>
  <si>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</si>
  <si>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</si>
  <si>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</si>
  <si>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</si>
  <si>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</si>
  <si>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</si>
  <si>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</si>
  <si>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</si>
  <si>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</si>
  <si>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</si>
  <si>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</si>
  <si>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</si>
  <si>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</si>
  <si>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</si>
  <si>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</si>
  <si>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</si>
  <si>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</si>
  <si>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</si>
  <si>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</si>
  <si>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</si>
  <si>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</si>
  <si>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</si>
  <si>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</si>
  <si>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</si>
  <si>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</si>
  <si>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</si>
  <si>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</si>
  <si>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</si>
  <si>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</si>
  <si>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</si>
  <si>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</si>
  <si>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</si>
  <si>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</si>
  <si>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</si>
  <si>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</si>
  <si>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</si>
  <si>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</si>
  <si>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</si>
  <si>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</si>
  <si>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</si>
  <si>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</si>
  <si>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</si>
  <si>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</si>
  <si>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</si>
  <si>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</si>
  <si>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</si>
  <si>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</si>
  <si>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</si>
  <si>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</si>
  <si>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</si>
  <si>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</si>
  <si>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</si>
  <si>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</si>
  <si>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</si>
  <si>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</si>
  <si>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</si>
  <si>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</si>
  <si>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</si>
  <si>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</si>
  <si>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</si>
  <si>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</si>
  <si>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</si>
  <si>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</si>
  <si>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</si>
  <si>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</si>
  <si>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</si>
  <si>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</si>
  <si>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</si>
  <si>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</si>
  <si>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</si>
  <si>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</si>
  <si>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</si>
  <si>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</si>
  <si>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</si>
  <si>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</si>
  <si>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</si>
  <si>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</si>
  <si>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</si>
  <si>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</si>
  <si>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</si>
  <si>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</si>
  <si>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</si>
  <si>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</si>
  <si>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</si>
  <si>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</si>
  <si>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</si>
  <si>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</si>
  <si>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</si>
  <si>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</si>
  <si>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</si>
  <si>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</si>
  <si>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</si>
  <si>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</si>
  <si>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</si>
  <si>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</si>
  <si>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</si>
  <si>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</si>
  <si>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</si>
  <si>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</si>
  <si>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</si>
  <si>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</si>
  <si>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</si>
  <si>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</si>
  <si>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</si>
  <si>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</si>
  <si>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</si>
  <si>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</si>
  <si>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</si>
  <si>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</si>
  <si>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</si>
  <si>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</si>
  <si>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</si>
  <si>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</si>
  <si>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</si>
  <si>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</si>
  <si>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</si>
  <si>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</si>
  <si>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</si>
  <si>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</si>
  <si>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</si>
  <si>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</si>
  <si>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</si>
  <si>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</si>
  <si>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</si>
  <si>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</si>
  <si>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</si>
  <si>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</si>
  <si>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</si>
  <si>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</si>
  <si>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</si>
  <si>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</si>
  <si>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</si>
  <si>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</si>
  <si>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</si>
  <si>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</si>
  <si>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</si>
  <si>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</si>
  <si>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</si>
  <si>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</si>
  <si>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</si>
  <si>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</si>
  <si>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</si>
  <si>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</si>
  <si>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</si>
  <si>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</si>
  <si>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</si>
  <si>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</si>
  <si>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</si>
  <si>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</si>
  <si>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</si>
  <si>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</si>
  <si>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</si>
  <si>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</si>
  <si>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</si>
  <si>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</si>
  <si>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</si>
  <si>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</si>
  <si>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</si>
  <si>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</si>
  <si>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</si>
  <si>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</si>
  <si>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</si>
  <si>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</si>
  <si>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</si>
  <si>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</si>
  <si>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</si>
  <si>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</si>
  <si>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</si>
  <si>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</si>
  <si>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</si>
  <si>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</si>
  <si>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</si>
  <si>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</si>
  <si>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</si>
  <si>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</si>
  <si>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</si>
  <si>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</si>
  <si>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</si>
  <si>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</si>
  <si>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</si>
  <si>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</si>
  <si>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</si>
  <si>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</si>
  <si>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</si>
  <si>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</si>
  <si>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</si>
  <si>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</si>
  <si>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</si>
  <si>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</si>
  <si>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</si>
  <si>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</si>
  <si>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</si>
  <si>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</si>
  <si>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</si>
  <si>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</si>
  <si>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</si>
  <si>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</si>
  <si>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</si>
  <si>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</si>
  <si>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</si>
  <si>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</si>
  <si>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</si>
  <si>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</si>
  <si>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</si>
  <si>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</si>
  <si>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</si>
  <si>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</si>
  <si>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</si>
  <si>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</si>
  <si>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</si>
  <si>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</si>
  <si>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</si>
  <si>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</si>
  <si>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</si>
  <si>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</si>
  <si>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</si>
  <si>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</si>
  <si>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</si>
  <si>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</si>
  <si>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</si>
  <si>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</si>
  <si>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</si>
  <si>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</si>
  <si>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</si>
  <si>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</si>
  <si>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</si>
  <si>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</si>
  <si>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</si>
  <si>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</si>
  <si>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</si>
  <si>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</si>
  <si>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</si>
  <si>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</si>
  <si>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</si>
  <si>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</si>
  <si>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</si>
  <si>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</si>
  <si>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</si>
  <si>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</si>
  <si>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</si>
  <si>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</si>
  <si>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</si>
  <si>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</si>
  <si>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</si>
  <si>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</si>
  <si>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</si>
  <si>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</si>
  <si>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</si>
  <si>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</si>
  <si>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</si>
  <si>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</si>
  <si>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</si>
  <si>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</si>
  <si>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</si>
  <si>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</si>
  <si>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</si>
  <si>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</si>
  <si>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</si>
  <si>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</si>
  <si>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</si>
  <si>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</si>
  <si>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</si>
  <si>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</si>
  <si>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</si>
  <si>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</si>
  <si>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</si>
  <si>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</si>
  <si>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</si>
  <si>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</si>
  <si>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</si>
  <si>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</si>
  <si>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</si>
  <si>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</si>
  <si>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</si>
  <si>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</si>
  <si>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</si>
  <si>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</si>
  <si>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</si>
  <si>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</si>
  <si>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</si>
  <si>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</si>
  <si>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</si>
  <si>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</si>
  <si>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</si>
  <si>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</si>
  <si>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</si>
  <si>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</si>
  <si>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</si>
  <si>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</si>
  <si>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</si>
  <si>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</si>
  <si>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</si>
  <si>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</si>
  <si>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</si>
  <si>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</si>
  <si>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</si>
  <si>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</si>
  <si>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</si>
  <si>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</si>
  <si>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</si>
  <si>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</si>
  <si>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</si>
  <si>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</si>
  <si>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</si>
  <si>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</si>
  <si>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</si>
  <si>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</si>
  <si>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</si>
  <si>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</si>
  <si>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</si>
  <si>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</si>
  <si>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</si>
  <si>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</si>
  <si>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</si>
  <si>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</si>
  <si>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</si>
  <si>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</si>
  <si>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</si>
  <si>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</si>
  <si>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</si>
  <si>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</si>
  <si>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</si>
  <si>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</si>
  <si>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</si>
  <si>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</si>
  <si>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</si>
  <si>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</si>
  <si>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</si>
  <si>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</si>
  <si>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</si>
  <si>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</si>
  <si>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</si>
  <si>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</si>
  <si>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</si>
  <si>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</si>
  <si>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</si>
  <si>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</si>
  <si>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</si>
  <si>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</si>
  <si>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</si>
  <si>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</si>
  <si>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</si>
  <si>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</si>
  <si>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</si>
  <si>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</si>
  <si>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</si>
  <si>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</si>
  <si>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</si>
  <si>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</si>
  <si>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</si>
  <si>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</si>
  <si>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</si>
  <si>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</si>
  <si>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</si>
  <si>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</si>
  <si>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</si>
  <si>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</si>
  <si>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</si>
  <si>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</si>
  <si>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</si>
  <si>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</si>
  <si>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</si>
  <si>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</si>
  <si>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</si>
  <si>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</si>
  <si>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</si>
  <si>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</si>
  <si>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</si>
  <si>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</si>
  <si>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</si>
  <si>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</si>
  <si>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</si>
  <si>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</si>
  <si>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</si>
  <si>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</si>
  <si>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</si>
  <si>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</si>
  <si>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</si>
  <si>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</si>
  <si>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</si>
  <si>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</si>
  <si>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</si>
  <si>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</si>
  <si>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</si>
  <si>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</si>
  <si>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</si>
  <si>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</si>
  <si>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</si>
  <si>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</si>
  <si>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</si>
  <si>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</si>
  <si>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</si>
  <si>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</si>
  <si>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</si>
  <si>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</si>
  <si>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</si>
  <si>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</si>
  <si>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</si>
  <si>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</si>
  <si>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</si>
  <si>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</si>
  <si>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</si>
  <si>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</si>
  <si>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</si>
  <si>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</si>
  <si>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</si>
  <si>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</si>
  <si>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</si>
  <si>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</si>
  <si>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</si>
  <si>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</si>
  <si>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</si>
  <si>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</si>
  <si>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</si>
  <si>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</si>
  <si>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</si>
  <si>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</si>
  <si>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</si>
  <si>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</si>
  <si>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</si>
  <si>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</si>
  <si>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</si>
  <si>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</si>
  <si>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</si>
  <si>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</si>
  <si>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</si>
  <si>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</si>
  <si>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</si>
  <si>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</si>
  <si>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</si>
  <si>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</si>
  <si>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</si>
  <si>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</si>
  <si>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</si>
  <si>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</si>
  <si>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</si>
  <si>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</si>
  <si>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</si>
  <si>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</si>
  <si>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</si>
  <si>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</si>
  <si>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</si>
  <si>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</si>
  <si>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</si>
  <si>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</si>
  <si>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</si>
  <si>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</si>
  <si>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</si>
  <si>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</si>
  <si>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</si>
  <si>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</si>
  <si>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</si>
  <si>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</si>
  <si>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</si>
  <si>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</si>
  <si>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</si>
  <si>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</si>
  <si>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</si>
  <si>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</si>
  <si>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</si>
  <si>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</si>
  <si>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</si>
  <si>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</si>
  <si>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</si>
  <si>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</si>
  <si>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</si>
  <si>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</si>
  <si>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</si>
  <si>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</si>
  <si>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</si>
  <si>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</si>
  <si>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</si>
  <si>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</si>
  <si>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</si>
  <si>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</si>
  <si>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</si>
  <si>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</si>
  <si>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</si>
  <si>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</si>
  <si>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</si>
  <si>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</si>
  <si>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</si>
  <si>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</si>
  <si>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</si>
  <si>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</si>
  <si>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</si>
  <si>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</si>
  <si>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</si>
  <si>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</si>
  <si>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</si>
  <si>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</si>
  <si>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</si>
  <si>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</si>
  <si>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</si>
  <si>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</si>
  <si>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</si>
  <si>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</si>
  <si>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</si>
  <si>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</si>
  <si>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</si>
  <si>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</si>
  <si>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</si>
  <si>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</si>
  <si>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</si>
  <si>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</si>
  <si>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</si>
  <si>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</si>
  <si>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</si>
  <si>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</si>
  <si>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</si>
  <si>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</si>
  <si>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</si>
  <si>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</si>
  <si>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</si>
  <si>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</si>
  <si>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</si>
  <si>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</si>
  <si>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</si>
  <si>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</si>
  <si>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</si>
  <si>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</si>
  <si>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</si>
  <si>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</si>
  <si>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</si>
  <si>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</si>
  <si>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</si>
  <si>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</si>
  <si>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</si>
  <si>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</si>
  <si>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</si>
  <si>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</si>
  <si>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</si>
  <si>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</si>
  <si>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</si>
  <si>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</si>
  <si>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</si>
  <si>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</si>
  <si>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</si>
  <si>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</si>
  <si>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</si>
  <si>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</si>
  <si>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</si>
  <si>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</si>
  <si>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</si>
  <si>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</si>
  <si>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</si>
  <si>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</si>
  <si>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</si>
  <si>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</si>
  <si>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</si>
  <si>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</si>
  <si>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</si>
  <si>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</si>
  <si>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</si>
  <si>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</si>
  <si>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</si>
  <si>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</si>
  <si>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</si>
  <si>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</si>
  <si>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</si>
  <si>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</si>
  <si>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</si>
  <si>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</si>
  <si>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</si>
  <si>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</si>
  <si>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</si>
  <si>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</si>
  <si>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</si>
  <si>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</si>
  <si>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</si>
  <si>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</si>
  <si>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</si>
  <si>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</si>
  <si>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</si>
  <si>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</si>
  <si>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</si>
  <si>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</si>
  <si>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</si>
  <si>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</si>
  <si>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</si>
  <si>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</si>
  <si>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</si>
  <si>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</si>
  <si>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</si>
  <si>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</si>
  <si>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</si>
  <si>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</si>
  <si>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</si>
  <si>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</si>
  <si>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</si>
  <si>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</si>
  <si>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</si>
  <si>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</si>
  <si>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</si>
  <si>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</si>
  <si>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</si>
  <si>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</si>
  <si>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</si>
  <si>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</si>
  <si>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</si>
  <si>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</si>
  <si>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</si>
  <si>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</si>
  <si>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</si>
  <si>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</si>
  <si>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</si>
  <si>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</si>
  <si>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</si>
  <si>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</si>
  <si>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</si>
  <si>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</si>
  <si>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</si>
  <si>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</si>
  <si>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</si>
  <si>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</si>
  <si>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</si>
  <si>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</si>
  <si>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</si>
  <si>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</si>
  <si>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</si>
  <si>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</si>
  <si>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</si>
  <si>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</si>
  <si>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</si>
  <si>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</si>
  <si>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</si>
  <si>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</si>
  <si>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</si>
  <si>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</si>
  <si>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</si>
  <si>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</si>
  <si>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</si>
  <si>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</si>
  <si>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</si>
  <si>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</si>
  <si>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</si>
  <si>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</si>
  <si>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</si>
  <si>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</si>
  <si>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</si>
  <si>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</si>
  <si>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</si>
  <si>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</si>
  <si>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</si>
  <si>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</si>
  <si>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</si>
  <si>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</si>
  <si>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</si>
  <si>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</si>
  <si>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</si>
  <si>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</si>
  <si>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</si>
  <si>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</si>
  <si>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</si>
  <si>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</si>
  <si>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</si>
  <si>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</si>
  <si>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</si>
  <si>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</si>
  <si>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</si>
  <si>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</si>
  <si>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</si>
  <si>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</si>
  <si>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</si>
  <si>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</si>
  <si>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</si>
  <si>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</si>
  <si>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</si>
  <si>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</si>
  <si>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</si>
  <si>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</si>
  <si>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</si>
  <si>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</si>
  <si>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</si>
  <si>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</si>
  <si>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</si>
  <si>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</si>
  <si>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</si>
  <si>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</si>
  <si>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</si>
  <si>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</si>
  <si>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</si>
  <si>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</si>
  <si>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</si>
  <si>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</si>
  <si>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</si>
  <si>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</si>
  <si>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</si>
  <si>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</si>
  <si>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</si>
  <si>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</si>
  <si>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</si>
  <si>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</si>
  <si>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</si>
  <si>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</si>
  <si>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</si>
  <si>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</si>
  <si>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</si>
  <si>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</si>
  <si>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</si>
  <si>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</si>
  <si>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</si>
  <si>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</si>
  <si>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</si>
  <si>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</si>
  <si>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</si>
  <si>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</si>
  <si>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</si>
  <si>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</si>
  <si>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</si>
  <si>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</si>
  <si>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</si>
  <si>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</si>
  <si>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</si>
  <si>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</si>
  <si>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</si>
  <si>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</si>
  <si>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</si>
  <si>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</si>
  <si>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</si>
  <si>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</si>
  <si>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</si>
  <si>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</si>
  <si>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</si>
  <si>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</si>
  <si>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</si>
  <si>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</si>
  <si>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</si>
  <si>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</si>
  <si>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</si>
  <si>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</si>
  <si>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</si>
  <si>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</si>
  <si>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</si>
  <si>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</si>
  <si>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</si>
  <si>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</si>
  <si>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</si>
  <si>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</si>
  <si>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</si>
  <si>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</si>
  <si>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</si>
  <si>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</si>
  <si>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</si>
  <si>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</si>
  <si>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</si>
  <si>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</si>
  <si>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</si>
  <si>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</si>
  <si>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</si>
  <si>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</si>
  <si>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</si>
  <si>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</si>
  <si>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</si>
  <si>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</si>
  <si>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</si>
  <si>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</si>
  <si>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</si>
  <si>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</si>
  <si>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</si>
  <si>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</si>
  <si>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</si>
  <si>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</si>
  <si>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</si>
  <si>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</si>
  <si>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</si>
  <si>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</si>
  <si>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</si>
  <si>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</si>
  <si>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</si>
  <si>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</si>
  <si>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</si>
  <si>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</si>
  <si>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</si>
  <si>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</si>
  <si>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</si>
  <si>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</si>
  <si>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</si>
  <si>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</si>
  <si>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</si>
  <si>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</si>
  <si>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</si>
  <si>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</si>
  <si>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</si>
  <si>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</si>
  <si>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</si>
  <si>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</si>
  <si>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</si>
  <si>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</si>
  <si>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</si>
  <si>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</si>
  <si>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</si>
  <si>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</si>
  <si>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</si>
  <si>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</si>
  <si>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</si>
  <si>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</si>
  <si>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</si>
  <si>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</si>
  <si>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</si>
  <si>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</si>
  <si>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</si>
  <si>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</si>
  <si>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</si>
  <si>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</si>
  <si>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</si>
  <si>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</si>
  <si>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</si>
  <si>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</si>
  <si>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</si>
  <si>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</si>
  <si>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</si>
  <si>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</si>
  <si>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</si>
  <si>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</si>
  <si>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</si>
  <si>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</si>
  <si>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</si>
  <si>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</si>
  <si>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</si>
  <si>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</si>
  <si>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</si>
  <si>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</si>
  <si>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</si>
  <si>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</si>
  <si>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</si>
  <si>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</si>
  <si>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</si>
  <si>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</si>
  <si>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</si>
  <si>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</si>
  <si>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</si>
  <si>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</si>
  <si>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</si>
  <si>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</si>
  <si>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</si>
  <si>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</si>
  <si>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</si>
  <si>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</si>
  <si>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</si>
  <si>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</si>
  <si>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</si>
  <si>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</si>
  <si>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</si>
  <si>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</si>
  <si>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</si>
  <si>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</si>
  <si>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</si>
  <si>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</si>
  <si>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</si>
  <si>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</si>
  <si>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</si>
  <si>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</si>
  <si>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</si>
  <si>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</si>
  <si>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</si>
  <si>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</si>
  <si>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</si>
  <si>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</si>
  <si>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</si>
  <si>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</si>
  <si>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</si>
  <si>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</si>
  <si>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</si>
  <si>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</si>
  <si>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</si>
  <si>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</si>
  <si>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</si>
  <si>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</si>
  <si>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</si>
  <si>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</si>
  <si>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</si>
  <si>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</si>
  <si>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</si>
  <si>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</si>
  <si>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</si>
  <si>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</si>
  <si>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</si>
  <si>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</si>
  <si>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</si>
  <si>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</si>
  <si>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</si>
  <si>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</si>
  <si>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</si>
  <si>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</si>
  <si>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</si>
  <si>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</si>
  <si>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</si>
  <si>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</si>
  <si>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</si>
  <si>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</si>
  <si>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</si>
  <si>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</si>
  <si>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</si>
  <si>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</si>
  <si>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</si>
  <si>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</si>
  <si>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</si>
  <si>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</si>
  <si>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</si>
  <si>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</si>
  <si>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</si>
  <si>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</si>
  <si>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</si>
  <si>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</si>
  <si>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</si>
  <si>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</si>
  <si>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</si>
  <si>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</si>
  <si>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</si>
  <si>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</si>
  <si>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</si>
  <si>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</si>
  <si>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</si>
  <si>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</si>
  <si>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</si>
  <si>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</si>
  <si>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</si>
  <si>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</si>
  <si>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</si>
  <si>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</si>
  <si>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</si>
  <si>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</si>
  <si>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</si>
  <si>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</si>
  <si>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</si>
  <si>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</si>
  <si>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</si>
  <si>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</si>
  <si>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</si>
  <si>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</si>
  <si>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</si>
  <si>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</si>
  <si>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</si>
  <si>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</si>
  <si>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</si>
  <si>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</si>
  <si>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</si>
  <si>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</si>
  <si>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</si>
  <si>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</si>
  <si>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</si>
  <si>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</si>
  <si>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</si>
  <si>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</si>
  <si>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</si>
  <si>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</si>
  <si>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</si>
  <si>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</si>
  <si>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</si>
  <si>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</si>
  <si>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</si>
  <si>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</si>
  <si>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</si>
  <si>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</si>
  <si>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</si>
  <si>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</si>
  <si>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</si>
  <si>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</si>
  <si>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</si>
  <si>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</si>
  <si>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</si>
  <si>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</si>
  <si>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</si>
  <si>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</si>
  <si>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</si>
  <si>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</si>
  <si>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</si>
  <si>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</si>
  <si>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</si>
  <si>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</si>
  <si>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</si>
  <si>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</si>
  <si>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</si>
  <si>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</si>
  <si>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</si>
  <si>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</si>
  <si>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</si>
  <si>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</si>
  <si>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</si>
  <si>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</si>
  <si>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</si>
  <si>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</si>
  <si>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</si>
  <si>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</si>
  <si>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</si>
  <si>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</si>
  <si>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</si>
  <si>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</si>
  <si>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</si>
  <si>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</si>
  <si>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</si>
  <si>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</si>
  <si>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</si>
  <si>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</si>
  <si>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</si>
  <si>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</si>
  <si>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</si>
  <si>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</si>
  <si>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</si>
  <si>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</si>
  <si>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</si>
  <si>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</si>
  <si>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</si>
  <si>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</si>
  <si>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</si>
  <si>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</si>
  <si>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</si>
  <si>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</si>
  <si>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</si>
  <si>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</si>
  <si>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</si>
  <si>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</si>
  <si>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</si>
  <si>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</si>
  <si>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</si>
  <si>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</si>
  <si>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</si>
  <si>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</si>
  <si>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</si>
  <si>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</si>
  <si>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</si>
  <si>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</si>
  <si>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</si>
  <si>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</si>
  <si>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</si>
  <si>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</si>
  <si>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</si>
  <si>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</si>
  <si>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</si>
  <si>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</si>
  <si>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</si>
  <si>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</si>
  <si>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</si>
  <si>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</si>
  <si>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</si>
  <si>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</si>
  <si>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</si>
  <si>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</si>
  <si>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</si>
  <si>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</si>
  <si>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</si>
  <si>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</si>
  <si>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</si>
  <si>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</si>
  <si>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</si>
  <si>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</si>
  <si>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</si>
  <si>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</si>
  <si>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</si>
  <si>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</si>
  <si>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</si>
  <si>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</si>
  <si>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</si>
  <si>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</si>
  <si>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</si>
  <si>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</si>
  <si>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</si>
  <si>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</si>
  <si>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</si>
  <si>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</si>
  <si>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</si>
  <si>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</si>
  <si>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</si>
  <si>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</si>
  <si>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</si>
  <si>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</si>
  <si>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</si>
  <si>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</si>
  <si>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</si>
  <si>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</si>
  <si>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</si>
  <si>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</si>
  <si>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</si>
  <si>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</si>
  <si>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</si>
  <si>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</si>
  <si>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</si>
  <si>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</si>
  <si>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</si>
  <si>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</si>
  <si>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</si>
  <si>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</si>
  <si>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</si>
  <si>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</si>
  <si>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</si>
  <si>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</si>
  <si>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</si>
  <si>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</si>
  <si>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</si>
  <si>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</si>
  <si>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</si>
  <si>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</si>
  <si>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</si>
  <si>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</si>
  <si>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</si>
  <si>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</si>
  <si>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</si>
  <si>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</si>
  <si>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</si>
  <si>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</si>
  <si>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</si>
  <si>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</si>
  <si>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</si>
  <si>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</si>
  <si>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</si>
  <si>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</si>
  <si>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</si>
  <si>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</si>
  <si>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</si>
  <si>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</si>
  <si>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</si>
  <si>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</si>
  <si>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</si>
  <si>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</si>
  <si>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</si>
  <si>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</si>
  <si>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</si>
  <si>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</si>
  <si>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</si>
  <si>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</si>
  <si>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</si>
  <si>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</si>
  <si>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</si>
  <si>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</si>
  <si>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</si>
  <si>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</si>
  <si>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</si>
  <si>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</si>
  <si>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</si>
  <si>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</si>
  <si>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</si>
  <si>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</si>
  <si>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</si>
  <si>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</si>
  <si>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</si>
  <si>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</si>
  <si>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</si>
  <si>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</si>
  <si>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</si>
  <si>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</si>
  <si>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</si>
  <si>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</si>
  <si>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</si>
  <si>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</si>
  <si>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</si>
  <si>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</si>
  <si>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</si>
  <si>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</si>
  <si>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</si>
  <si>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</si>
  <si>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</si>
  <si>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</si>
  <si>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</si>
  <si>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</si>
  <si>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</si>
  <si>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</si>
  <si>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</si>
  <si>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</si>
  <si>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</si>
  <si>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</si>
  <si>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</si>
  <si>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</si>
  <si>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</si>
  <si>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</si>
  <si>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</si>
  <si>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</si>
  <si>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</si>
  <si>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</si>
  <si>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</si>
  <si>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</si>
  <si>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</si>
  <si>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</si>
  <si>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</si>
  <si>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</si>
  <si>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</si>
  <si>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</si>
  <si>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</si>
  <si>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</si>
  <si>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</si>
  <si>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</si>
  <si>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</si>
  <si>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</si>
  <si>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</si>
  <si>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</si>
  <si>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</si>
  <si>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</si>
  <si>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</si>
  <si>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</si>
  <si>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</si>
  <si>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</si>
  <si>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</si>
  <si>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</si>
  <si>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</si>
  <si>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</si>
  <si>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</si>
  <si>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</si>
  <si>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</si>
  <si>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</si>
  <si>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</si>
  <si>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</si>
  <si>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</si>
  <si>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</si>
  <si>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</si>
  <si>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</si>
  <si>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</si>
  <si>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</si>
  <si>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</si>
  <si>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</si>
  <si>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</si>
  <si>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</si>
  <si>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</si>
  <si>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</si>
  <si>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</si>
  <si>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</si>
  <si>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</si>
  <si>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</si>
  <si>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</si>
  <si>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</si>
  <si>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</si>
  <si>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</si>
  <si>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</si>
  <si>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</si>
  <si>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</si>
  <si>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</si>
  <si>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</si>
  <si>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</si>
  <si>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</si>
  <si>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</si>
  <si>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</si>
  <si>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</si>
  <si>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</si>
  <si>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</si>
  <si>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</si>
  <si>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</si>
  <si>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</si>
  <si>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</si>
  <si>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</si>
  <si>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</si>
  <si>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</si>
  <si>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</si>
  <si>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</si>
  <si>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</si>
  <si>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</si>
  <si>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</si>
  <si>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</si>
  <si>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</si>
  <si>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</si>
  <si>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</si>
  <si>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</si>
  <si>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</si>
  <si>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</si>
  <si>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</si>
  <si>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</si>
  <si>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</si>
  <si>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</si>
  <si>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</si>
  <si>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</si>
  <si>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</si>
  <si>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</si>
  <si>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</si>
  <si>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</si>
  <si>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</si>
  <si>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</si>
  <si>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</si>
  <si>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</si>
  <si>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</si>
  <si>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</si>
  <si>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</si>
  <si>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</si>
  <si>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</si>
  <si>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</si>
  <si>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</si>
  <si>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</si>
  <si>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</si>
  <si>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</si>
  <si>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</si>
  <si>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</si>
  <si>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</si>
  <si>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</si>
  <si>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</si>
  <si>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</si>
  <si>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</si>
  <si>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</si>
  <si>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</si>
  <si>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</si>
  <si>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</si>
  <si>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</si>
  <si>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</si>
  <si>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</si>
  <si>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</si>
  <si>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</si>
  <si>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</si>
  <si>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</si>
  <si>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</si>
  <si>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</si>
  <si>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</si>
  <si>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</si>
  <si>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</si>
  <si>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</si>
  <si>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</si>
  <si>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</si>
  <si>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</si>
  <si>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</si>
  <si>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</si>
  <si>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</si>
  <si>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</si>
  <si>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</si>
  <si>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</si>
  <si>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</si>
  <si>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</si>
  <si>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</si>
  <si>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</si>
  <si>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</si>
  <si>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</si>
  <si>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</si>
  <si>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</si>
  <si>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</si>
  <si>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</si>
  <si>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</si>
  <si>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</si>
  <si>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</si>
  <si>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</si>
  <si>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</si>
  <si>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</si>
  <si>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</si>
  <si>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</si>
  <si>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</si>
  <si>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</si>
  <si>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</si>
  <si>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</si>
  <si>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</si>
  <si>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</si>
  <si>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</si>
  <si>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</si>
  <si>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</si>
  <si>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</si>
  <si>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</si>
  <si>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</si>
  <si>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</si>
  <si>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</si>
  <si>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</si>
  <si>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</si>
  <si>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</si>
  <si>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</si>
  <si>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</si>
  <si>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</si>
  <si>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</si>
  <si>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</si>
  <si>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</si>
  <si>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</si>
  <si>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</si>
  <si>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</si>
  <si>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</si>
  <si>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</si>
  <si>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</si>
  <si>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</si>
  <si>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</si>
  <si>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</si>
  <si>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</si>
  <si>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</si>
  <si>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</si>
  <si>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</si>
  <si>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</si>
  <si>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</si>
  <si>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</si>
  <si>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</si>
  <si>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</si>
  <si>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</si>
  <si>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</si>
  <si>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</si>
  <si>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</si>
  <si>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</si>
  <si>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</si>
  <si>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</si>
  <si>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</si>
  <si>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</si>
  <si>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</si>
  <si>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</si>
  <si>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</si>
  <si>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</si>
  <si>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</si>
  <si>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</si>
  <si>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</si>
  <si>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</si>
  <si>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</si>
  <si>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</si>
  <si>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</si>
  <si>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</si>
  <si>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</si>
  <si>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</si>
  <si>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</si>
  <si>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</si>
  <si>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</si>
  <si>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</si>
  <si>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</si>
  <si>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</si>
  <si>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</si>
  <si>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</si>
  <si>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</si>
  <si>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</si>
  <si>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</si>
  <si>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</si>
  <si>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</si>
  <si>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</si>
  <si>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</si>
  <si>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</si>
  <si>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</si>
  <si>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</si>
  <si>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</si>
  <si>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</si>
  <si>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</si>
  <si>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</si>
  <si>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</si>
  <si>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</si>
  <si>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</si>
  <si>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</si>
  <si>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</si>
  <si>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</si>
  <si>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</si>
  <si>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</si>
  <si>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</si>
  <si>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</si>
  <si>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</si>
  <si>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</si>
  <si>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</si>
  <si>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</si>
  <si>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</si>
  <si>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</si>
  <si>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</si>
  <si>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</si>
  <si>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</si>
  <si>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</si>
  <si>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</si>
  <si>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</si>
  <si>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</si>
  <si>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</si>
  <si>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</si>
  <si>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</si>
  <si>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</si>
  <si>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</si>
  <si>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</si>
  <si>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</si>
  <si>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</si>
  <si>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</si>
  <si>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</si>
  <si>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</si>
  <si>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</si>
  <si>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</si>
  <si>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</si>
  <si>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</si>
  <si>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</si>
  <si>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</si>
  <si>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</si>
  <si>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</si>
  <si>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</si>
  <si>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</si>
  <si>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</si>
  <si>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</si>
  <si>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</si>
  <si>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</si>
  <si>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</si>
  <si>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</si>
  <si>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</si>
  <si>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</si>
  <si>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</si>
  <si>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</si>
  <si>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</si>
  <si>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</si>
  <si>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</si>
  <si>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</si>
  <si>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</si>
  <si>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</si>
  <si>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</si>
  <si>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</si>
  <si>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</si>
  <si>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</si>
  <si>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</si>
  <si>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</si>
  <si>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</si>
  <si>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</si>
  <si>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</si>
  <si>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</si>
  <si>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</si>
  <si>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</si>
  <si>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</si>
  <si>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</si>
  <si>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</si>
  <si>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</si>
  <si>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</si>
  <si>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</si>
  <si>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</si>
  <si>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</si>
  <si>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</si>
  <si>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</si>
  <si>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</si>
  <si>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</si>
  <si>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</si>
  <si>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</si>
  <si>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</si>
  <si>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</si>
  <si>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</si>
  <si>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</si>
  <si>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</si>
  <si>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</si>
  <si>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</si>
  <si>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</si>
  <si>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</si>
  <si>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</si>
  <si>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</si>
  <si>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</si>
  <si>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</si>
  <si>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</si>
  <si>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</si>
  <si>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</si>
  <si>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</si>
  <si>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</si>
  <si>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</si>
  <si>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</si>
  <si>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</si>
  <si>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</si>
  <si>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</si>
  <si>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</si>
  <si>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</si>
  <si>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</si>
  <si>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</si>
  <si>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</si>
  <si>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</si>
  <si>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</si>
  <si>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</si>
  <si>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</si>
  <si>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</si>
  <si>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</si>
  <si>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</si>
  <si>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</si>
  <si>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</si>
  <si>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</si>
  <si>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</si>
  <si>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</si>
  <si>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</si>
  <si>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</si>
  <si>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</si>
  <si>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</si>
  <si>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</si>
  <si>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</si>
  <si>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</si>
  <si>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</si>
  <si>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</si>
  <si>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</si>
  <si>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</si>
  <si>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</si>
  <si>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</si>
  <si>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</si>
  <si>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</si>
  <si>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</si>
  <si>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</si>
  <si>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</si>
  <si>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</si>
  <si>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</si>
  <si>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</si>
  <si>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</si>
  <si>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</si>
  <si>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</si>
  <si>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</si>
  <si>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</si>
  <si>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</si>
  <si>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</si>
  <si>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</si>
  <si>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</si>
  <si>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</si>
  <si>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</si>
  <si>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</si>
  <si>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</si>
  <si>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</si>
  <si>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</si>
  <si>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</si>
  <si>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</si>
  <si>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</si>
  <si>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</si>
  <si>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</si>
  <si>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</si>
  <si>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</si>
  <si>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</si>
  <si>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</si>
  <si>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</si>
  <si>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</si>
  <si>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</si>
  <si>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</si>
  <si>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</si>
  <si>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</si>
  <si>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</si>
  <si>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</si>
  <si>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</si>
  <si>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</si>
  <si>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</si>
  <si>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</si>
  <si>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</si>
  <si>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</si>
  <si>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</si>
  <si>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</si>
  <si>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</si>
  <si>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</si>
  <si>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</si>
  <si>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</si>
  <si>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</si>
  <si>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</si>
  <si>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</si>
  <si>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</si>
  <si>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</si>
  <si>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</si>
  <si>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</si>
  <si>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</si>
  <si>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</si>
  <si>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</si>
  <si>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</si>
  <si>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</si>
  <si>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</si>
  <si>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</si>
  <si>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</si>
  <si>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</si>
  <si>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</si>
  <si>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</si>
  <si>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</si>
  <si>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</si>
  <si>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</si>
  <si>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</si>
  <si>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</si>
  <si>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</si>
  <si>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</si>
  <si>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</si>
  <si>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</si>
  <si>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</si>
  <si>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</si>
  <si>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</si>
  <si>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</si>
  <si>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</si>
  <si>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</si>
  <si>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</si>
  <si>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</si>
  <si>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</si>
  <si>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</si>
  <si>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</si>
  <si>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</si>
  <si>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</si>
  <si>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</si>
  <si>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</si>
  <si>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</si>
  <si>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</si>
  <si>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</si>
  <si>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</si>
  <si>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</si>
  <si>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</si>
  <si>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</si>
  <si>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</si>
  <si>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</si>
  <si>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</si>
  <si>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</si>
  <si>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</si>
  <si>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</si>
  <si>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</si>
  <si>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</si>
  <si>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</si>
  <si>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</si>
  <si>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</si>
  <si>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</si>
  <si>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</si>
  <si>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</si>
  <si>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</si>
  <si>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</si>
  <si>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</si>
  <si>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</si>
  <si>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</si>
  <si>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</si>
  <si>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</si>
  <si>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</si>
  <si>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</si>
  <si>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</si>
  <si>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</si>
  <si>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</si>
  <si>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</si>
  <si>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</si>
  <si>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</si>
  <si>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</si>
  <si>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</si>
  <si>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</si>
  <si>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</si>
  <si>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</si>
  <si>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</si>
  <si>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</si>
  <si>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</si>
  <si>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</si>
  <si>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</si>
  <si>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</si>
  <si>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</si>
  <si>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</si>
  <si>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</si>
  <si>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</si>
  <si>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</si>
  <si>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</si>
  <si>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</si>
  <si>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</si>
  <si>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</si>
  <si>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</si>
  <si>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</si>
  <si>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</si>
  <si>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</si>
  <si>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</si>
  <si>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</si>
  <si>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</si>
  <si>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</si>
  <si>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</si>
  <si>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</si>
  <si>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</si>
  <si>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</si>
  <si>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</si>
  <si>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</si>
  <si>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</si>
  <si>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</si>
  <si>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</si>
  <si>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</si>
  <si>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</si>
  <si>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</si>
  <si>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</si>
  <si>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</si>
  <si>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</si>
  <si>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</si>
  <si>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</si>
  <si>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</si>
  <si>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</si>
  <si>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</si>
  <si>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</si>
  <si>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</si>
  <si>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</si>
  <si>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</si>
  <si>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</si>
  <si>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</si>
  <si>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</si>
  <si>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</si>
  <si>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</si>
  <si>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</si>
  <si>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</si>
  <si>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</si>
  <si>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</si>
  <si>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</si>
  <si>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</si>
  <si>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</si>
  <si>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</si>
  <si>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</si>
  <si>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</si>
  <si>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</si>
  <si>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</si>
  <si>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</si>
  <si>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</si>
  <si>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</si>
  <si>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</si>
  <si>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</si>
  <si>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</si>
  <si>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</si>
  <si>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</si>
  <si>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</si>
  <si>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</si>
  <si>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</si>
  <si>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</si>
  <si>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</si>
  <si>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</si>
  <si>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</si>
  <si>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</si>
  <si>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</si>
  <si>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</si>
  <si>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</si>
  <si>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</si>
  <si>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</si>
  <si>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</si>
  <si>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</si>
  <si>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</si>
  <si>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</si>
  <si>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</si>
  <si>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</si>
  <si>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</si>
  <si>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</si>
  <si>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</si>
  <si>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</si>
  <si>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</si>
  <si>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</si>
  <si>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</si>
  <si>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</si>
  <si>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</si>
  <si>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</si>
  <si>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</si>
  <si>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</si>
  <si>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</si>
  <si>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</si>
  <si>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</si>
  <si>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</si>
  <si>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</si>
  <si>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</si>
  <si>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</si>
  <si>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</si>
  <si>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</si>
  <si>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</si>
  <si>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</si>
  <si>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</si>
  <si>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</si>
  <si>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</si>
  <si>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</si>
  <si>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</si>
  <si>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</si>
  <si>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</si>
  <si>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</si>
  <si>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</si>
  <si>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</si>
  <si>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</si>
  <si>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</si>
  <si>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</si>
  <si>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</si>
  <si>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</si>
  <si>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</si>
  <si>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</si>
  <si>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</si>
  <si>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</si>
  <si>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</si>
  <si>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</si>
  <si>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</si>
  <si>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</si>
  <si>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</si>
  <si>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</si>
  <si>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</si>
  <si>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</si>
  <si>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</si>
  <si>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</si>
  <si>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</si>
  <si>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</si>
  <si>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</si>
  <si>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</si>
  <si>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</si>
  <si>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</si>
  <si>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</si>
  <si>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</si>
  <si>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</si>
  <si>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</si>
  <si>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</si>
  <si>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</si>
  <si>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</si>
  <si>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</si>
  <si>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</si>
  <si>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</si>
  <si>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</si>
  <si>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</si>
  <si>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</si>
  <si>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</si>
  <si>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</si>
  <si>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</si>
  <si>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</si>
  <si>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</si>
  <si>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</si>
  <si>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</si>
  <si>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</si>
  <si>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</si>
  <si>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</si>
  <si>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</si>
  <si>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</si>
  <si>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</si>
  <si>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</si>
  <si>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</si>
  <si>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</si>
  <si>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</si>
  <si>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</si>
  <si>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</si>
  <si>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</si>
  <si>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</si>
  <si>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</si>
  <si>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</si>
  <si>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</si>
  <si>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</si>
  <si>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</si>
  <si>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</si>
  <si>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</si>
  <si>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</si>
  <si>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</si>
  <si>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</si>
  <si>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</si>
  <si>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</si>
  <si>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</si>
  <si>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</si>
  <si>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</si>
  <si>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</si>
  <si>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</si>
  <si>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</si>
  <si>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</si>
  <si>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</si>
  <si>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</si>
  <si>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</si>
  <si>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</si>
  <si>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</si>
  <si>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</si>
  <si>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</si>
  <si>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</si>
  <si>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</si>
  <si>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</si>
  <si>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</si>
  <si>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</si>
  <si>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</si>
  <si>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</si>
  <si>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</si>
  <si>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</si>
  <si>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</si>
  <si>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</si>
  <si>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</si>
  <si>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</si>
  <si>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</si>
  <si>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</si>
  <si>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</si>
  <si>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</si>
  <si>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</si>
  <si>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</si>
  <si>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</si>
  <si>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</si>
  <si>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</si>
  <si>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</si>
  <si>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</si>
  <si>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</si>
  <si>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</si>
  <si>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</si>
  <si>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</si>
  <si>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</si>
  <si>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</si>
  <si>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</si>
  <si>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</si>
  <si>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</si>
  <si>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</si>
  <si>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</si>
  <si>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</si>
  <si>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</si>
  <si>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</si>
  <si>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</si>
  <si>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</si>
  <si>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</si>
  <si>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</si>
  <si>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</si>
  <si>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</si>
  <si>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</si>
  <si>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</si>
  <si>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</si>
  <si>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</si>
  <si>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</si>
  <si>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</si>
  <si>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</si>
  <si>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</si>
  <si>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</si>
  <si>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</si>
  <si>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</si>
  <si>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</si>
  <si>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</si>
  <si>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</si>
  <si>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</si>
  <si>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</si>
  <si>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</si>
  <si>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</si>
  <si>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</si>
  <si>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</si>
  <si>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</si>
  <si>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</si>
  <si>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</si>
  <si>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</si>
  <si>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</si>
  <si>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</si>
  <si>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</si>
  <si>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</si>
  <si>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</si>
  <si>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</si>
  <si>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</si>
  <si>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</si>
  <si>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</si>
  <si>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</si>
  <si>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</si>
  <si>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</si>
  <si>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</si>
  <si>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</si>
  <si>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</si>
  <si>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</si>
  <si>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</si>
  <si>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</si>
  <si>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</si>
  <si>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</si>
  <si>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</si>
  <si>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</si>
  <si>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</si>
  <si>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</si>
  <si>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</si>
  <si>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</si>
  <si>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</si>
  <si>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</si>
  <si>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</si>
  <si>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</si>
  <si>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</si>
  <si>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</si>
  <si>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</si>
  <si>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</si>
  <si>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</si>
  <si>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</si>
  <si>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</si>
  <si>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</si>
  <si>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</si>
  <si>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</si>
  <si>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</si>
  <si>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</si>
  <si>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</si>
  <si>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</si>
  <si>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</si>
  <si>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</si>
  <si>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</si>
  <si>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</si>
  <si>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</si>
  <si>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</si>
  <si>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</si>
  <si>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</si>
  <si>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</si>
  <si>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</si>
  <si>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</si>
  <si>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</si>
  <si>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</si>
  <si>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</si>
  <si>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</si>
  <si>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</si>
  <si>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</si>
  <si>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</si>
  <si>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</si>
  <si>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</si>
  <si>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</si>
  <si>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</si>
  <si>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</si>
  <si>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</si>
  <si>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</si>
  <si>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</si>
  <si>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</si>
  <si>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</si>
  <si>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</si>
  <si>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</si>
  <si>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</si>
  <si>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</si>
  <si>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</si>
  <si>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</si>
  <si>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</si>
  <si>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</si>
  <si>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</si>
  <si>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</si>
  <si>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</si>
  <si>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</si>
  <si>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</si>
  <si>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</si>
  <si>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</si>
  <si>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</si>
  <si>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</si>
  <si>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</si>
  <si>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</si>
  <si>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</si>
  <si>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</si>
  <si>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</si>
  <si>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</si>
  <si>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</si>
  <si>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</si>
  <si>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</si>
  <si>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</si>
  <si>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</si>
  <si>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</si>
  <si>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</si>
  <si>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</si>
  <si>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</si>
  <si>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</si>
  <si>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</si>
  <si>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</si>
  <si>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</si>
  <si>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</si>
  <si>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</si>
  <si>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</si>
  <si>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</si>
  <si>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</si>
  <si>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</si>
  <si>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</si>
  <si>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</si>
  <si>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</si>
  <si>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</si>
  <si>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</si>
  <si>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</si>
  <si>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</si>
  <si>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</si>
  <si>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</si>
  <si>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</si>
  <si>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</si>
  <si>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</si>
  <si>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</si>
  <si>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</si>
  <si>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</si>
  <si>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</si>
  <si>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</si>
  <si>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</si>
  <si>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</si>
  <si>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</si>
  <si>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</si>
  <si>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</si>
  <si>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</si>
  <si>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</si>
  <si>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</si>
  <si>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</si>
  <si>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</si>
  <si>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</si>
  <si>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</si>
  <si>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</si>
  <si>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</si>
  <si>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</si>
  <si>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</si>
  <si>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</si>
  <si>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</si>
  <si>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</si>
  <si>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</si>
  <si>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</si>
  <si>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</si>
  <si>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</si>
  <si>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</si>
  <si>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</si>
  <si>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</si>
  <si>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</si>
  <si>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</si>
  <si>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</si>
  <si>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</si>
  <si>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</si>
  <si>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</si>
  <si>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</si>
  <si>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</si>
  <si>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</si>
  <si>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</si>
  <si>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</si>
  <si>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</si>
  <si>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</si>
  <si>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</si>
  <si>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</si>
  <si>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</si>
  <si>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</si>
  <si>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</si>
  <si>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</si>
  <si>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</si>
  <si>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</si>
  <si>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</si>
  <si>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</si>
  <si>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</si>
  <si>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</si>
  <si>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</si>
  <si>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</si>
  <si>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</si>
  <si>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</si>
  <si>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</si>
  <si>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</si>
  <si>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</si>
  <si>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</si>
  <si>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</si>
  <si>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</si>
  <si>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</si>
  <si>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</si>
  <si>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</si>
  <si>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</si>
  <si>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</si>
  <si>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</si>
  <si>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</si>
  <si>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</si>
  <si>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</si>
  <si>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</si>
  <si>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</si>
  <si>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</si>
  <si>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</si>
  <si>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</si>
  <si>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</si>
  <si>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</si>
  <si>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</si>
  <si>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</si>
  <si>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</si>
  <si>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</si>
  <si>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</si>
  <si>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</si>
  <si>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</si>
  <si>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</si>
  <si>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</si>
  <si>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</si>
  <si>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</si>
  <si>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</si>
  <si>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</si>
  <si>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</si>
  <si>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</si>
  <si>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</si>
  <si>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</si>
  <si>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</si>
  <si>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</si>
  <si>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</si>
  <si>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</si>
  <si>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</si>
  <si>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</si>
  <si>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</si>
  <si>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</si>
  <si>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</si>
  <si>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</si>
  <si>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</si>
  <si>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</si>
  <si>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</si>
  <si>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</si>
  <si>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</si>
  <si>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</si>
  <si>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</si>
  <si>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</si>
  <si>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</si>
  <si>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</si>
  <si>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</si>
  <si>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</si>
  <si>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</si>
  <si>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</si>
  <si>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</si>
  <si>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</si>
  <si>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</si>
  <si>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</si>
  <si>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</si>
  <si>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</si>
  <si>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</si>
  <si>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</si>
  <si>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</si>
  <si>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</si>
  <si>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</si>
  <si>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</si>
  <si>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</si>
  <si>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</si>
  <si>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</si>
  <si>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</si>
  <si>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</si>
  <si>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</si>
  <si>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</si>
  <si>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</si>
  <si>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</si>
  <si>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</si>
  <si>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</si>
  <si>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</si>
  <si>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</si>
  <si>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</si>
  <si>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</si>
  <si>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</si>
  <si>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</si>
  <si>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</si>
  <si>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</si>
  <si>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</si>
  <si>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</si>
  <si>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</si>
  <si>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</si>
  <si>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</si>
  <si>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</si>
  <si>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</si>
  <si>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</si>
  <si>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</si>
  <si>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</si>
  <si>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</si>
  <si>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</si>
  <si>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</si>
  <si>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</si>
  <si>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</si>
  <si>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</si>
  <si>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</si>
  <si>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</si>
  <si>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</si>
  <si>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</si>
  <si>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</si>
  <si>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</si>
  <si>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</si>
  <si>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</si>
  <si>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</si>
  <si>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</si>
  <si>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</si>
  <si>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</si>
  <si>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</si>
  <si>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</si>
  <si>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</si>
  <si>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</si>
  <si>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</si>
  <si>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</si>
  <si>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</si>
  <si>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</si>
  <si>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</si>
  <si>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</si>
  <si>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</si>
  <si>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</si>
  <si>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</si>
  <si>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</si>
  <si>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</si>
  <si>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</si>
  <si>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</si>
  <si>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</si>
  <si>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</si>
  <si>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</si>
  <si>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</si>
  <si>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</si>
  <si>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</si>
  <si>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</si>
  <si>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</si>
  <si>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</si>
  <si>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</si>
  <si>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</si>
  <si>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</si>
  <si>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</si>
  <si>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</si>
  <si>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</si>
  <si>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</si>
  <si>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</si>
  <si>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</si>
  <si>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</si>
  <si>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</si>
  <si>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</si>
  <si>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</si>
  <si>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</si>
  <si>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</si>
  <si>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</si>
  <si>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</si>
  <si>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</si>
  <si>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</si>
  <si>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</si>
  <si>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</si>
  <si>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</si>
  <si>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</si>
  <si>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</si>
  <si>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</si>
  <si>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</si>
  <si>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</si>
  <si>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</si>
  <si>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</si>
  <si>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</si>
  <si>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</si>
  <si>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</si>
  <si>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</si>
  <si>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</si>
  <si>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</si>
  <si>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</si>
  <si>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</si>
  <si>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</si>
  <si>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</si>
  <si>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</si>
  <si>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</si>
  <si>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</si>
  <si>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</si>
  <si>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</si>
  <si>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</si>
  <si>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</si>
  <si>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</si>
  <si>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</si>
  <si>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</si>
  <si>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</si>
  <si>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</si>
  <si>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</si>
  <si>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</si>
  <si>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</si>
  <si>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</si>
  <si>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</si>
  <si>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</si>
  <si>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</si>
  <si>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</si>
  <si>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</si>
  <si>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</si>
  <si>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</si>
  <si>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</si>
  <si>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</si>
  <si>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</si>
  <si>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</si>
  <si>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</si>
  <si>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</si>
  <si>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</si>
  <si>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</si>
  <si>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</si>
  <si>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</si>
  <si>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</si>
  <si>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</si>
  <si>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</si>
  <si>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</si>
  <si>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</si>
  <si>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</si>
  <si>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</si>
  <si>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</si>
  <si>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</si>
  <si>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</si>
  <si>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</si>
  <si>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</si>
  <si>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</si>
  <si>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</si>
  <si>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</si>
  <si>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</si>
  <si>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</si>
  <si>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</si>
  <si>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</si>
  <si>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</si>
  <si>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</si>
  <si>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</si>
  <si>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</si>
  <si>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</si>
  <si>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</si>
  <si>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</si>
  <si>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</si>
  <si>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</si>
  <si>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</si>
  <si>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</si>
  <si>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</si>
  <si>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</si>
  <si>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</si>
  <si>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</si>
  <si>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</si>
  <si>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</si>
  <si>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</si>
  <si>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</si>
  <si>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</si>
  <si>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</si>
  <si>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</si>
  <si>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</si>
  <si>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</si>
  <si>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</si>
  <si>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</si>
  <si>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</si>
  <si>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</si>
  <si>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</si>
  <si>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</si>
  <si>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</si>
  <si>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</si>
  <si>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</si>
  <si>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</si>
  <si>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</si>
  <si>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</si>
  <si>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</si>
  <si>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</si>
  <si>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</si>
  <si>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</si>
  <si>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</si>
  <si>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</si>
  <si>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</si>
  <si>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</si>
  <si>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</si>
  <si>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</si>
  <si>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</si>
  <si>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</si>
  <si>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</si>
  <si>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</si>
  <si>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</si>
  <si>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</si>
  <si>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</si>
  <si>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</si>
  <si>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</si>
  <si>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</si>
  <si>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</si>
  <si>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</si>
  <si>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</si>
  <si>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</si>
  <si>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</si>
  <si>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</si>
  <si>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</si>
  <si>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</si>
  <si>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</si>
  <si>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</si>
  <si>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</si>
  <si>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</si>
  <si>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</si>
  <si>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</si>
  <si>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</si>
  <si>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</si>
  <si>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</si>
  <si>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</si>
  <si>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</si>
  <si>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</si>
  <si>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</si>
  <si>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</si>
  <si>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</si>
  <si>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</si>
  <si>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</si>
  <si>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</si>
  <si>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</si>
  <si>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</si>
  <si>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</si>
  <si>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</si>
  <si>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</si>
  <si>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</si>
  <si>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</si>
  <si>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</si>
  <si>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</si>
  <si>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</si>
  <si>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</si>
  <si>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</si>
  <si>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</si>
  <si>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</si>
  <si>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</si>
  <si>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</si>
  <si>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</si>
  <si>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</si>
  <si>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</si>
  <si>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</si>
  <si>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</si>
  <si>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</si>
  <si>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</si>
  <si>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</si>
  <si>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</si>
  <si>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</si>
  <si>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</si>
  <si>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</si>
  <si>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</si>
  <si>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</si>
  <si>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</si>
  <si>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</si>
  <si>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</si>
  <si>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</si>
  <si>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</si>
  <si>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</si>
  <si>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</si>
  <si>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</si>
  <si>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</si>
  <si>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</si>
  <si>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</si>
  <si>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</si>
  <si>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</si>
  <si>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</si>
  <si>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</si>
  <si>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</si>
  <si>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</si>
  <si>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</si>
  <si>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</si>
  <si>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</si>
  <si>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</si>
  <si>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</si>
  <si>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</si>
  <si>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</si>
  <si>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</si>
  <si>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</si>
  <si>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</si>
  <si>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</si>
  <si>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</si>
  <si>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</si>
  <si>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</si>
  <si>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</si>
  <si>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</si>
  <si>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</si>
  <si>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</si>
  <si>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</si>
  <si>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</si>
  <si>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</si>
  <si>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</si>
  <si>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</si>
  <si>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</si>
  <si>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</si>
  <si>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</si>
  <si>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</si>
  <si>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</si>
  <si>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</si>
  <si>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</si>
  <si>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</si>
  <si>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</si>
  <si>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</si>
  <si>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</si>
  <si>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</si>
  <si>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</si>
  <si>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</si>
  <si>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</si>
  <si>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</si>
  <si>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</si>
  <si>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</si>
  <si>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</si>
  <si>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</si>
  <si>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</si>
  <si>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</si>
  <si>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</si>
  <si>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</si>
  <si>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</si>
  <si>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</si>
  <si>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</si>
  <si>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</si>
  <si>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</si>
  <si>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</si>
  <si>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</si>
  <si>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</si>
  <si>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</si>
  <si>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</si>
  <si>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</si>
  <si>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</si>
  <si>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</si>
  <si>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</si>
  <si>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</si>
  <si>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</si>
  <si>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</si>
  <si>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</si>
  <si>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</si>
  <si>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</si>
  <si>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</si>
  <si>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</si>
  <si>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</si>
  <si>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</si>
  <si>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</si>
  <si>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</si>
  <si>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</si>
  <si>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</si>
  <si>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</si>
  <si>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</si>
  <si>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</si>
  <si>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</si>
  <si>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</si>
  <si>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</si>
  <si>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</si>
  <si>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</si>
  <si>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</si>
  <si>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</si>
  <si>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</si>
  <si>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</si>
  <si>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</si>
  <si>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</si>
  <si>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</si>
  <si>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</si>
  <si>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</si>
  <si>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</si>
  <si>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</si>
  <si>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</si>
  <si>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</si>
  <si>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</si>
  <si>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</si>
  <si>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</si>
  <si>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</si>
  <si>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</si>
  <si>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</si>
  <si>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</si>
  <si>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</si>
  <si>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</si>
  <si>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</si>
  <si>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</si>
  <si>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</si>
  <si>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</si>
  <si>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</si>
  <si>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</si>
  <si>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</si>
  <si>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</si>
  <si>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</si>
  <si>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</si>
  <si>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</si>
  <si>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</si>
  <si>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</si>
  <si>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</si>
  <si>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</si>
  <si>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</si>
  <si>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</si>
  <si>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</si>
  <si>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</si>
  <si>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</si>
  <si>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</si>
  <si>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</si>
  <si>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</si>
  <si>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</si>
  <si>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</si>
  <si>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</si>
  <si>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</si>
  <si>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</si>
  <si>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</si>
  <si>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</si>
  <si>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</si>
  <si>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</si>
  <si>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</si>
  <si>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</si>
  <si>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</si>
  <si>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</si>
  <si>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</si>
  <si>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</si>
  <si>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</si>
  <si>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</si>
  <si>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</si>
  <si>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</si>
  <si>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</si>
  <si>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</si>
  <si>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</si>
  <si>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</si>
  <si>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</si>
  <si>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</si>
  <si>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</si>
  <si>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</si>
  <si>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</si>
  <si>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</si>
  <si>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</si>
  <si>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</si>
  <si>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</si>
  <si>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</si>
  <si>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</si>
  <si>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</si>
  <si>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</si>
  <si>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</si>
  <si>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</si>
  <si>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</si>
  <si>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</si>
  <si>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</si>
  <si>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</si>
  <si>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</si>
  <si>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</si>
  <si>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</si>
  <si>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</si>
  <si>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</si>
  <si>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</si>
  <si>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</si>
  <si>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</si>
  <si>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</si>
  <si>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</si>
  <si>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</si>
  <si>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</si>
  <si>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</si>
  <si>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</si>
  <si>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</si>
  <si>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</si>
  <si>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</si>
  <si>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</si>
  <si>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</si>
  <si>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</si>
  <si>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</si>
  <si>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</si>
  <si>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</si>
  <si>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</si>
  <si>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</si>
  <si>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</si>
  <si>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</si>
  <si>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</si>
  <si>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</si>
  <si>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</si>
  <si>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</si>
  <si>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</si>
  <si>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</si>
  <si>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</si>
  <si>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</si>
  <si>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</si>
  <si>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</si>
  <si>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</si>
  <si>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</si>
  <si>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</si>
  <si>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</si>
  <si>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</si>
  <si>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</si>
  <si>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</si>
  <si>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</si>
  <si>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</si>
  <si>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</si>
  <si>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</si>
  <si>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</si>
  <si>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</si>
  <si>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</si>
  <si>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</si>
  <si>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</si>
  <si>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</si>
  <si>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</si>
  <si>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</si>
  <si>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</si>
  <si>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</si>
  <si>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</si>
  <si>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</si>
  <si>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</si>
  <si>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</si>
  <si>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</si>
  <si>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</si>
  <si>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</si>
  <si>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</si>
  <si>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</si>
  <si>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</si>
  <si>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</si>
  <si>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</si>
  <si>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</si>
  <si>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</si>
  <si>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</si>
  <si>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</si>
  <si>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</si>
  <si>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</si>
  <si>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</si>
  <si>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</si>
  <si>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</si>
  <si>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</si>
  <si>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</si>
  <si>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</si>
  <si>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</si>
  <si>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</si>
  <si>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</si>
  <si>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</si>
  <si>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</si>
  <si>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</si>
  <si>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</si>
  <si>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</si>
  <si>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</si>
  <si>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</si>
  <si>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</si>
  <si>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</si>
  <si>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</si>
  <si>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</si>
  <si>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</si>
  <si>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</si>
  <si>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</si>
  <si>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</si>
  <si>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</si>
  <si>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</si>
  <si>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</si>
  <si>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</si>
  <si>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</si>
  <si>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</si>
  <si>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</si>
  <si>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</si>
  <si>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</si>
  <si>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</si>
  <si>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</si>
  <si>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</si>
  <si>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</si>
  <si>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</si>
  <si>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</si>
  <si>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</si>
  <si>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</si>
  <si>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</si>
  <si>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</si>
  <si>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</si>
  <si>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</si>
  <si>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</si>
  <si>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</si>
  <si>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</si>
  <si>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</si>
  <si>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</si>
  <si>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</si>
  <si>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</si>
  <si>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</si>
  <si>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</si>
  <si>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</si>
  <si>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</si>
  <si>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</si>
  <si>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</si>
  <si>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</si>
  <si>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</si>
  <si>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</si>
  <si>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</si>
  <si>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</si>
  <si>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</si>
  <si>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</si>
  <si>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</si>
  <si>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</si>
  <si>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</si>
  <si>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</si>
  <si>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</si>
  <si>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</si>
  <si>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</si>
  <si>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</si>
  <si>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</si>
  <si>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</si>
  <si>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</si>
  <si>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</si>
  <si>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</si>
  <si>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</si>
  <si>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</si>
  <si>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</si>
  <si>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</si>
  <si>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</si>
  <si>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</si>
  <si>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</si>
  <si>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</si>
  <si>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</si>
  <si>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</si>
  <si>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</si>
  <si>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</si>
  <si>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</si>
  <si>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</si>
  <si>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</si>
  <si>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</si>
  <si>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</si>
  <si>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</si>
  <si>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</si>
  <si>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</si>
  <si>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</si>
  <si>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</si>
  <si>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</si>
  <si>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</si>
  <si>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</si>
  <si>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</si>
  <si>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</si>
  <si>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</si>
  <si>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</si>
  <si>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</si>
  <si>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</si>
  <si>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</si>
  <si>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</si>
  <si>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</si>
  <si>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</si>
  <si>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</si>
  <si>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</si>
  <si>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</si>
  <si>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</si>
  <si>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</si>
  <si>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</si>
  <si>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</si>
  <si>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</si>
  <si>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</si>
  <si>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</si>
  <si>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</si>
  <si>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</si>
  <si>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</si>
  <si>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</si>
  <si>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</si>
  <si>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</si>
  <si>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</si>
  <si>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</si>
  <si>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</si>
  <si>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</si>
  <si>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</si>
  <si>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</si>
  <si>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</si>
  <si>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</si>
  <si>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</si>
  <si>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</si>
  <si>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</si>
  <si>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</si>
  <si>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</si>
  <si>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</si>
  <si>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</si>
  <si>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</si>
  <si>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</si>
  <si>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</si>
  <si>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</si>
  <si>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</si>
  <si>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</si>
  <si>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</si>
  <si>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</si>
  <si>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</si>
  <si>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</si>
  <si>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</si>
  <si>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</si>
  <si>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</si>
  <si>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</si>
  <si>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</si>
  <si>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</si>
  <si>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</si>
  <si>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</si>
  <si>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</si>
  <si>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</si>
  <si>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</si>
  <si>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</si>
  <si>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</si>
  <si>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</si>
  <si>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</si>
  <si>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</si>
  <si>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</si>
  <si>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</si>
  <si>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</si>
  <si>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</si>
  <si>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</si>
  <si>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</si>
  <si>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</si>
  <si>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</si>
  <si>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</si>
  <si>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</si>
  <si>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</si>
  <si>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</si>
  <si>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</si>
  <si>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</si>
  <si>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</si>
  <si>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</si>
  <si>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</si>
  <si>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</si>
  <si>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</si>
  <si>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</si>
  <si>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</si>
  <si>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</si>
  <si>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</si>
  <si>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</si>
  <si>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</si>
  <si>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</si>
  <si>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</si>
  <si>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</si>
  <si>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</si>
  <si>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</si>
  <si>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</si>
  <si>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</si>
  <si>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</si>
  <si>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</si>
  <si>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</si>
  <si>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</si>
  <si>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</si>
  <si>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</si>
  <si>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</si>
  <si>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</si>
  <si>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</si>
  <si>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</si>
  <si>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</si>
  <si>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</si>
  <si>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</si>
  <si>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</si>
  <si>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</si>
  <si>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</si>
  <si>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</si>
  <si>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</si>
  <si>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</si>
  <si>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</si>
  <si>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</si>
  <si>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</si>
  <si>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</si>
  <si>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</si>
  <si>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</si>
  <si>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</si>
  <si>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</si>
  <si>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</si>
  <si>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</si>
  <si>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</si>
  <si>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</si>
  <si>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</si>
  <si>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</si>
  <si>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</si>
  <si>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</si>
  <si>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</si>
  <si>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</si>
  <si>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</si>
  <si>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</si>
  <si>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</si>
  <si>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</si>
  <si>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</si>
  <si>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</si>
  <si>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</si>
  <si>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</si>
  <si>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</si>
  <si>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</si>
  <si>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</si>
  <si>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</si>
  <si>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</si>
  <si>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</si>
  <si>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</si>
  <si>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</si>
  <si>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</si>
  <si>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</si>
  <si>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</si>
  <si>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</si>
  <si>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</si>
  <si>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</si>
  <si>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</si>
  <si>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</si>
  <si>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</si>
  <si>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</si>
  <si>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</si>
  <si>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</si>
  <si>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</si>
  <si>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</si>
  <si>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</si>
  <si>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</si>
  <si>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</si>
  <si>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</si>
  <si>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</si>
  <si>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</si>
  <si>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</si>
  <si>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</si>
  <si>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</si>
  <si>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</si>
  <si>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</si>
  <si>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</si>
  <si>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</si>
  <si>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</si>
  <si>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</si>
  <si>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</si>
  <si>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</si>
  <si>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</si>
  <si>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</si>
  <si>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</si>
  <si>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</si>
  <si>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</si>
  <si>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</si>
  <si>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</si>
  <si>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</si>
  <si>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</si>
  <si>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</si>
  <si>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</si>
  <si>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</si>
  <si>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</si>
  <si>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</si>
  <si>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</si>
  <si>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</si>
  <si>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</si>
  <si>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</si>
  <si>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</si>
  <si>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</si>
  <si>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</si>
  <si>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</si>
  <si>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</si>
  <si>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</si>
  <si>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</si>
  <si>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</si>
  <si>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</si>
  <si>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</si>
  <si>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</si>
  <si>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</si>
  <si>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</si>
  <si>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</si>
  <si>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</si>
  <si>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</si>
  <si>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</si>
  <si>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</si>
  <si>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</si>
  <si>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</si>
  <si>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</si>
  <si>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</si>
  <si>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</si>
  <si>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</si>
  <si>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</si>
  <si>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</si>
  <si>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</si>
  <si>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</si>
  <si>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</si>
  <si>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</si>
  <si>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</si>
  <si>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</si>
  <si>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</si>
  <si>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</si>
  <si>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</si>
  <si>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</si>
  <si>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</si>
  <si>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</si>
  <si>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</si>
  <si>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</si>
  <si>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</si>
  <si>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</si>
  <si>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</si>
  <si>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</si>
  <si>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</si>
  <si>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</si>
  <si>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</si>
  <si>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</si>
  <si>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</si>
  <si>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</si>
  <si>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</si>
  <si>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</si>
  <si>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</si>
  <si>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</si>
  <si>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</si>
  <si>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</si>
  <si>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</si>
  <si>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</si>
  <si>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</si>
  <si>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</si>
  <si>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</si>
  <si>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</si>
  <si>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</si>
  <si>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</si>
  <si>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</si>
  <si>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</si>
  <si>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</si>
  <si>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</si>
  <si>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</si>
  <si>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</si>
  <si>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</si>
  <si>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</si>
  <si>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</si>
  <si>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</si>
  <si>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</si>
  <si>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</si>
  <si>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</si>
  <si>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</si>
  <si>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</si>
  <si>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</si>
  <si>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</si>
  <si>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</si>
  <si>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</si>
  <si>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</si>
  <si>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</si>
  <si>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</si>
  <si>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</si>
  <si>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</si>
  <si>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</si>
  <si>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</si>
  <si>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</si>
  <si>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</si>
  <si>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</si>
  <si>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</si>
  <si>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</si>
  <si>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</si>
  <si>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</si>
  <si>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</si>
  <si>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</si>
  <si>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</si>
  <si>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</si>
  <si>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</si>
  <si>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</si>
  <si>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</si>
  <si>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</si>
  <si>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</si>
  <si>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</si>
  <si>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</si>
  <si>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</si>
  <si>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</si>
  <si>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</si>
  <si>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</si>
  <si>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</si>
  <si>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</si>
  <si>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</si>
  <si>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</si>
  <si>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</si>
  <si>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</si>
  <si>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</si>
  <si>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</si>
  <si>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</si>
  <si>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</si>
  <si>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</si>
  <si>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</si>
  <si>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</si>
  <si>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</si>
  <si>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</si>
  <si>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</si>
  <si>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</si>
  <si>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</si>
  <si>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</si>
  <si>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</si>
  <si>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</si>
  <si>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</si>
  <si>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</si>
  <si>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</si>
  <si>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</si>
  <si>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</si>
  <si>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</si>
  <si>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</si>
  <si>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</si>
  <si>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</si>
  <si>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</si>
  <si>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</si>
  <si>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</si>
  <si>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</si>
  <si>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</si>
  <si>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</si>
  <si>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</si>
  <si>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</si>
  <si>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</si>
  <si>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</si>
  <si>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</si>
  <si>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</si>
  <si>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</si>
  <si>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</si>
  <si>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</si>
  <si>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</si>
  <si>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</si>
  <si>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</si>
  <si>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</si>
  <si>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</si>
  <si>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</si>
  <si>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</si>
  <si>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</si>
  <si>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</si>
  <si>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</si>
  <si>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</si>
  <si>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</si>
  <si>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</si>
  <si>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</si>
  <si>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</si>
  <si>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</si>
  <si>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</si>
  <si>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</si>
  <si>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</si>
  <si>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</si>
  <si>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</si>
  <si>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</si>
  <si>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</si>
  <si>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</si>
  <si>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</si>
  <si>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</si>
  <si>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</si>
  <si>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</si>
  <si>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</si>
  <si>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</si>
  <si>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</si>
  <si>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</si>
  <si>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</si>
  <si>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</si>
  <si>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</si>
  <si>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</si>
  <si>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</si>
  <si>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</si>
  <si>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</si>
  <si>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</si>
  <si>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</si>
  <si>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</si>
  <si>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</si>
  <si>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</si>
  <si>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</si>
  <si>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</si>
  <si>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</si>
  <si>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</si>
  <si>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</si>
  <si>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</si>
  <si>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</si>
  <si>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</si>
  <si>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</si>
  <si>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</si>
  <si>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</si>
  <si>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</si>
  <si>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</si>
  <si>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</si>
  <si>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</si>
  <si>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</si>
  <si>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</si>
  <si>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</si>
  <si>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</si>
  <si>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</si>
  <si>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</si>
  <si>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</si>
  <si>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</si>
  <si>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</si>
  <si>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</si>
  <si>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</si>
  <si>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</si>
  <si>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</si>
  <si>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</si>
  <si>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</si>
  <si>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</si>
  <si>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</si>
  <si>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</si>
  <si>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</si>
  <si>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</si>
  <si>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</si>
  <si>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</si>
  <si>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</si>
  <si>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</si>
  <si>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</si>
  <si>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</si>
  <si>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</si>
  <si>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</si>
  <si>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</si>
  <si>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</si>
  <si>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</si>
  <si>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</si>
  <si>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</si>
  <si>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</si>
  <si>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</si>
  <si>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</si>
  <si>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</si>
  <si>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</si>
  <si>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</si>
  <si>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</si>
  <si>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</si>
  <si>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</si>
  <si>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</si>
  <si>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</si>
  <si>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</si>
  <si>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</si>
  <si>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</si>
  <si>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</si>
  <si>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</si>
  <si>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</si>
  <si>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</si>
  <si>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</si>
  <si>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</si>
  <si>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</si>
  <si>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</si>
  <si>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</si>
  <si>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</si>
  <si>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</si>
  <si>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</si>
  <si>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</si>
  <si>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</si>
  <si>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</si>
  <si>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</si>
  <si>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</si>
  <si>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</si>
  <si>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</si>
  <si>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</si>
  <si>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</si>
  <si>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</si>
  <si>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</si>
  <si>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</si>
  <si>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</si>
  <si>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</si>
  <si>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</si>
  <si>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</si>
  <si>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</si>
  <si>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</si>
  <si>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</si>
  <si>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</si>
  <si>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</si>
  <si>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</si>
  <si>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</si>
  <si>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</si>
  <si>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</si>
  <si>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</si>
  <si>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</si>
  <si>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</si>
  <si>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</si>
  <si>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</si>
  <si>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</si>
  <si>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</si>
  <si>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</si>
  <si>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</si>
  <si>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</si>
  <si>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</si>
  <si>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</si>
  <si>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</si>
  <si>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</si>
  <si>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</si>
  <si>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</si>
  <si>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</si>
  <si>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</si>
  <si>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</si>
  <si>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</si>
  <si>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</si>
  <si>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</si>
  <si>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</si>
  <si>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</si>
  <si>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</si>
  <si>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</si>
  <si>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</si>
  <si>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</si>
  <si>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</si>
  <si>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</si>
  <si>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</si>
  <si>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</si>
  <si>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</si>
  <si>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</si>
  <si>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</si>
  <si>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</si>
  <si>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</si>
  <si>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</si>
  <si>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</si>
  <si>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</si>
  <si>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</si>
  <si>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</si>
  <si>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</si>
  <si>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</si>
  <si>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</si>
  <si>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</si>
  <si>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</si>
  <si>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</si>
  <si>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</si>
  <si>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</si>
  <si>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</si>
  <si>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</si>
  <si>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</si>
  <si>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</si>
  <si>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</si>
  <si>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</si>
  <si>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</si>
  <si>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</si>
  <si>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</si>
  <si>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</si>
  <si>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</si>
  <si>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</si>
  <si>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</si>
  <si>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</si>
  <si>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</si>
  <si>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</si>
  <si>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</si>
  <si>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</si>
  <si>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</si>
  <si>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</si>
  <si>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</si>
  <si>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</si>
  <si>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</si>
  <si>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</si>
  <si>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</si>
  <si>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</si>
  <si>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</si>
  <si>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</si>
  <si>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</si>
  <si>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</si>
  <si>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</si>
  <si>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</si>
  <si>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</si>
  <si>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</si>
  <si>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</si>
  <si>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</si>
  <si>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</si>
  <si>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</si>
  <si>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</si>
  <si>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</si>
  <si>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</si>
  <si>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</si>
  <si>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</si>
  <si>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</si>
  <si>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</si>
  <si>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</si>
  <si>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</si>
  <si>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</si>
  <si>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</si>
  <si>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</si>
  <si>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</si>
  <si>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</si>
  <si>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</si>
  <si>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</si>
  <si>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</si>
  <si>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</si>
  <si>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</si>
  <si>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</si>
  <si>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</si>
  <si>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</si>
  <si>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</si>
  <si>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</si>
  <si>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</si>
  <si>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</si>
  <si>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</si>
  <si>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</si>
  <si>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</si>
  <si>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</si>
  <si>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</si>
  <si>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</si>
  <si>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</si>
  <si>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</si>
  <si>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</si>
  <si>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</si>
  <si>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</si>
  <si>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</si>
  <si>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</si>
  <si>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</si>
  <si>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</si>
  <si>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</si>
  <si>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</si>
  <si>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</si>
  <si>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</si>
  <si>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</si>
  <si>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</si>
  <si>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</si>
  <si>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</si>
  <si>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</si>
  <si>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</si>
  <si>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</si>
  <si>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</si>
  <si>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</si>
  <si>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</si>
  <si>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</si>
  <si>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</si>
  <si>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</si>
  <si>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</si>
  <si>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</si>
  <si>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</si>
  <si>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</si>
  <si>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</si>
  <si>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</si>
  <si>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</si>
  <si>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</si>
  <si>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</si>
  <si>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</si>
  <si>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</si>
  <si>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</si>
  <si>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</si>
  <si>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</si>
  <si>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</si>
  <si>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</si>
  <si>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</si>
  <si>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</si>
  <si>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</si>
  <si>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</si>
  <si>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</si>
  <si>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</si>
  <si>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</si>
  <si>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</si>
  <si>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</si>
  <si>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</si>
  <si>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</si>
  <si>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</si>
  <si>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</si>
  <si>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</si>
  <si>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</si>
  <si>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</si>
  <si>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</si>
  <si>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</si>
  <si>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</si>
  <si>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</si>
  <si>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</si>
  <si>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</si>
  <si>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</si>
  <si>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</si>
  <si>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</si>
  <si>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</si>
  <si>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</si>
  <si>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</si>
  <si>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</si>
  <si>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</si>
  <si>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</si>
  <si>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</si>
  <si>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</si>
  <si>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</si>
  <si>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</si>
  <si>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</si>
  <si>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</si>
  <si>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</si>
  <si>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</si>
  <si>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</si>
  <si>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</si>
  <si>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</si>
  <si>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</si>
  <si>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</si>
  <si>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</si>
  <si>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</si>
  <si>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</si>
  <si>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</si>
  <si>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</si>
  <si>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</si>
  <si>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</si>
  <si>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</si>
  <si>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</si>
  <si>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</si>
  <si>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</si>
  <si>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</si>
  <si>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</si>
  <si>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</si>
  <si>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</si>
  <si>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</si>
  <si>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</si>
  <si>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</si>
  <si>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</si>
  <si>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</si>
  <si>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</si>
  <si>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</si>
  <si>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</si>
  <si>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</si>
  <si>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</si>
  <si>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</si>
  <si>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</si>
  <si>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</si>
  <si>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</si>
  <si>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</si>
  <si>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</si>
  <si>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</si>
  <si>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</si>
  <si>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</si>
  <si>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</si>
  <si>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</si>
  <si>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</si>
  <si>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</si>
  <si>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</si>
  <si>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</si>
  <si>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</si>
  <si>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</si>
  <si>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</si>
  <si>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</si>
  <si>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</si>
  <si>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</si>
  <si>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</si>
  <si>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</si>
  <si>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</si>
  <si>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</si>
  <si>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</si>
  <si>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</si>
  <si>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</si>
  <si>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</si>
  <si>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</si>
  <si>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</si>
  <si>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</si>
  <si>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</si>
  <si>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</si>
  <si>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</si>
  <si>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</si>
  <si>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</si>
  <si>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</si>
  <si>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</si>
  <si>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</si>
  <si>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</si>
  <si>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</si>
  <si>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</si>
  <si>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</si>
  <si>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</si>
  <si>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</si>
  <si>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</si>
  <si>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</si>
  <si>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</si>
  <si>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</si>
  <si>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</si>
  <si>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</si>
  <si>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</si>
  <si>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</si>
  <si>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</si>
  <si>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</si>
  <si>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</si>
  <si>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</si>
  <si>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</si>
  <si>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</si>
  <si>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</si>
  <si>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</si>
  <si>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</si>
  <si>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</si>
  <si>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</si>
  <si>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</si>
  <si>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</si>
  <si>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</si>
  <si>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</si>
  <si>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</si>
  <si>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</si>
  <si>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</si>
  <si>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</si>
  <si>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</si>
  <si>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</si>
  <si>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</si>
  <si>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</si>
  <si>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</si>
  <si>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</si>
  <si>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</si>
  <si>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</si>
  <si>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</si>
  <si>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</si>
  <si>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</si>
  <si>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</si>
  <si>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</si>
  <si>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</si>
  <si>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</si>
  <si>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</si>
  <si>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</si>
  <si>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</si>
  <si>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</si>
  <si>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</si>
  <si>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</si>
  <si>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</si>
  <si>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</si>
  <si>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</si>
  <si>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</si>
  <si>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</si>
  <si>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</si>
  <si>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</si>
  <si>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</si>
  <si>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</si>
  <si>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</si>
  <si>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</si>
  <si>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</si>
  <si>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</si>
  <si>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</si>
  <si>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</si>
  <si>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</si>
  <si>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</si>
  <si>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</si>
  <si>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</si>
  <si>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</si>
  <si>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</si>
  <si>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</si>
  <si>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</si>
  <si>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</si>
  <si>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</si>
  <si>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</si>
  <si>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</si>
  <si>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</si>
  <si>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</si>
  <si>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</si>
  <si>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</si>
  <si>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</si>
  <si>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</si>
  <si>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</si>
  <si>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</si>
  <si>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</si>
  <si>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</si>
  <si>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</si>
  <si>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</si>
  <si>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</si>
  <si>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</si>
  <si>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</si>
  <si>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</si>
  <si>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</si>
  <si>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</si>
  <si>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</si>
  <si>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</si>
  <si>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</si>
  <si>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</si>
  <si>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</si>
  <si>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</si>
  <si>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</si>
  <si>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</si>
  <si>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</si>
  <si>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</si>
  <si>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</si>
  <si>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</si>
  <si>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</si>
  <si>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</si>
  <si>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</si>
  <si>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</si>
  <si>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</si>
  <si>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</si>
  <si>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</si>
  <si>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</si>
  <si>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</si>
  <si>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</si>
  <si>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</si>
  <si>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</si>
  <si>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</si>
  <si>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</si>
  <si>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</si>
  <si>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</si>
  <si>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</si>
  <si>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</si>
  <si>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</si>
  <si>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</si>
  <si>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</si>
  <si>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</si>
  <si>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</si>
  <si>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</si>
  <si>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</si>
  <si>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</si>
  <si>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</si>
  <si>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</si>
  <si>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</si>
  <si>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</si>
  <si>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</si>
  <si>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</si>
  <si>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</si>
  <si>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</si>
  <si>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</si>
  <si>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</si>
  <si>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</si>
  <si>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</si>
  <si>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</si>
  <si>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</si>
  <si>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</si>
  <si>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</si>
  <si>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</si>
  <si>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</si>
  <si>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</si>
  <si>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</si>
  <si>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</si>
  <si>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</si>
  <si>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</si>
  <si>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</si>
  <si>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</si>
  <si>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</si>
  <si>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</si>
  <si>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</si>
  <si>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</si>
  <si>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</si>
  <si>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</si>
  <si>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</si>
  <si>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</si>
  <si>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</si>
  <si>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</si>
  <si>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</si>
  <si>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</si>
  <si>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</si>
  <si>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</si>
  <si>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</si>
  <si>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</si>
  <si>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</si>
  <si>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</si>
  <si>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</si>
  <si>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</si>
  <si>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</si>
  <si>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</si>
  <si>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</si>
  <si>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</si>
  <si>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</si>
  <si>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</si>
  <si>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</si>
  <si>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</si>
  <si>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</si>
  <si>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</si>
  <si>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</si>
  <si>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</si>
  <si>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</si>
  <si>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</si>
  <si>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</si>
  <si>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</si>
  <si>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</si>
  <si>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</si>
  <si>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</si>
  <si>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</si>
  <si>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</si>
  <si>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</si>
  <si>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</si>
  <si>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</si>
  <si>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</si>
  <si>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</si>
  <si>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</si>
  <si>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</si>
  <si>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</si>
  <si>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</si>
  <si>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</si>
  <si>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</si>
  <si>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</si>
  <si>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</si>
  <si>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</si>
  <si>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</si>
  <si>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</si>
  <si>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</si>
  <si>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</si>
  <si>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</si>
  <si>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</si>
  <si>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</si>
  <si>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</si>
  <si>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</si>
  <si>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</si>
  <si>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</si>
  <si>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</si>
  <si>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</si>
  <si>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</si>
  <si>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</si>
  <si>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</si>
  <si>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</si>
  <si>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</si>
  <si>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</si>
  <si>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</si>
  <si>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</si>
  <si>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</si>
  <si>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</si>
  <si>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</si>
  <si>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</si>
  <si>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</si>
  <si>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</si>
  <si>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</si>
  <si>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</si>
  <si>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</si>
  <si>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</si>
  <si>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</si>
  <si>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</si>
  <si>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</si>
  <si>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</si>
  <si>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</si>
  <si>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</si>
  <si>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</si>
  <si>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</si>
  <si>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</si>
  <si>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</si>
  <si>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</si>
  <si>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</si>
  <si>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</si>
  <si>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</si>
  <si>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</si>
  <si>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</si>
  <si>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</si>
  <si>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</si>
  <si>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</si>
  <si>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</si>
  <si>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</si>
  <si>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</si>
  <si>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</si>
  <si>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</si>
  <si>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</si>
  <si>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</si>
  <si>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</si>
  <si>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</si>
  <si>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</si>
  <si>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</si>
  <si>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</si>
  <si>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</si>
  <si>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</si>
  <si>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</si>
  <si>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</si>
  <si>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</si>
  <si>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</si>
  <si>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</si>
  <si>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</si>
  <si>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</si>
  <si>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</si>
  <si>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</si>
  <si>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</si>
  <si>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</si>
  <si>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</si>
  <si>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</si>
  <si>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</si>
  <si>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</si>
  <si>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</si>
  <si>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</si>
  <si>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</si>
  <si>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</si>
  <si>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</si>
  <si>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</si>
  <si>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</si>
  <si>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</si>
  <si>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</si>
  <si>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</si>
  <si>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</si>
  <si>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</si>
  <si>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</si>
  <si>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</si>
  <si>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</si>
  <si>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</si>
  <si>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</si>
  <si>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</si>
  <si>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</si>
  <si>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</si>
  <si>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</si>
  <si>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</si>
  <si>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</si>
  <si>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</si>
  <si>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</si>
  <si>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</si>
  <si>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</si>
  <si>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</si>
  <si>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</si>
  <si>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</si>
  <si>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</si>
  <si>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</si>
  <si>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</si>
  <si>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</si>
  <si>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</si>
  <si>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</si>
  <si>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</si>
  <si>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</si>
  <si>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</si>
  <si>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</si>
  <si>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</si>
  <si>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</si>
  <si>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</si>
  <si>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</si>
  <si>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</si>
  <si>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</si>
  <si>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</si>
  <si>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</si>
  <si>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</si>
  <si>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</si>
  <si>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</si>
  <si>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</si>
  <si>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</si>
  <si>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</si>
  <si>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</si>
  <si>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</si>
  <si>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</si>
  <si>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</si>
  <si>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</si>
  <si>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</si>
  <si>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</si>
  <si>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</si>
  <si>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</si>
  <si>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</si>
  <si>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</si>
  <si>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</si>
  <si>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</si>
  <si>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</si>
  <si>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</si>
  <si>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</si>
  <si>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</si>
  <si>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</si>
  <si>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</si>
  <si>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</si>
  <si>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</si>
  <si>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</si>
  <si>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</si>
  <si>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</si>
  <si>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</si>
  <si>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</si>
  <si>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</si>
  <si>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</si>
  <si>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</si>
  <si>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</si>
  <si>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</si>
  <si>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</si>
  <si>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</si>
  <si>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</si>
  <si>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</si>
  <si>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</si>
  <si>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</si>
  <si>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</si>
  <si>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</si>
  <si>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</si>
  <si>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</si>
  <si>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</si>
  <si>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</si>
  <si>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</si>
  <si>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</si>
  <si>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</si>
  <si>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</si>
  <si>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</si>
  <si>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</si>
  <si>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</si>
  <si>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</si>
  <si>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</si>
  <si>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</si>
  <si>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</si>
  <si>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</si>
  <si>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</si>
  <si>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</si>
  <si>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</si>
  <si>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</si>
  <si>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</si>
  <si>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</si>
  <si>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</si>
  <si>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</si>
  <si>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</si>
  <si>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</si>
  <si>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</si>
  <si>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</si>
  <si>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</si>
  <si>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</si>
  <si>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</si>
  <si>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</si>
  <si>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</si>
  <si>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</si>
  <si>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</si>
  <si>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</si>
  <si>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</si>
  <si>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</si>
  <si>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</si>
  <si>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</si>
  <si>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</si>
  <si>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</si>
  <si>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</si>
  <si>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</si>
  <si>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</si>
  <si>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</si>
  <si>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</si>
  <si>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</si>
  <si>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</si>
  <si>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</si>
  <si>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</si>
  <si>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</si>
  <si>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</si>
  <si>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</si>
  <si>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</si>
  <si>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</si>
  <si>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</si>
  <si>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</si>
  <si>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</si>
  <si>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</si>
  <si>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</si>
  <si>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</si>
  <si>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</si>
  <si>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</si>
  <si>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</si>
  <si>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</si>
  <si>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</si>
  <si>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</si>
  <si>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</si>
  <si>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</si>
  <si>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</si>
  <si>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</si>
  <si>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</si>
  <si>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</si>
  <si>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</si>
  <si>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</si>
  <si>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</si>
  <si>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</si>
  <si>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</si>
  <si>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</si>
  <si>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</si>
  <si>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</si>
  <si>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</si>
  <si>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</si>
  <si>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</si>
  <si>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</si>
  <si>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</si>
  <si>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</si>
  <si>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</si>
  <si>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</si>
  <si>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</si>
  <si>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</si>
  <si>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</si>
  <si>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</si>
  <si>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</si>
  <si>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</si>
  <si>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</si>
  <si>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</si>
  <si>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</si>
  <si>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</si>
  <si>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</si>
  <si>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</si>
  <si>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</si>
  <si>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</si>
  <si>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</si>
  <si>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</si>
  <si>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</si>
  <si>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</si>
  <si>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</si>
  <si>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</si>
  <si>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</si>
  <si>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</si>
  <si>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</si>
  <si>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</si>
  <si>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</si>
  <si>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</si>
  <si>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</si>
  <si>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</si>
  <si>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</si>
  <si>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</si>
  <si>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</si>
  <si>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</si>
  <si>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</si>
  <si>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</si>
  <si>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</si>
  <si>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</si>
  <si>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</si>
  <si>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</si>
  <si>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</si>
  <si>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</si>
  <si>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</si>
  <si>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</si>
  <si>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</si>
  <si>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</si>
  <si>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</si>
  <si>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</si>
  <si>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</si>
  <si>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</si>
  <si>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</si>
  <si>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</si>
  <si>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</si>
  <si>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</si>
  <si>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</si>
  <si>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</si>
  <si>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</si>
  <si>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</si>
  <si>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</si>
  <si>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</si>
  <si>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</si>
  <si>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</si>
  <si>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</si>
  <si>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</si>
  <si>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</si>
  <si>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</si>
  <si>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</si>
  <si>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</si>
  <si>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</si>
  <si>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</si>
  <si>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</si>
  <si>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</si>
  <si>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</si>
  <si>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</si>
  <si>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</si>
  <si>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</si>
  <si>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</si>
  <si>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</si>
  <si>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</si>
  <si>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</si>
  <si>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</si>
  <si>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</si>
  <si>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</si>
  <si>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</si>
  <si>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</si>
  <si>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</si>
  <si>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</si>
  <si>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</si>
  <si>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</si>
  <si>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</si>
  <si>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</si>
  <si>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</si>
  <si>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</si>
  <si>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</si>
  <si>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</si>
  <si>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</si>
  <si>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</si>
  <si>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</si>
  <si>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</si>
  <si>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</si>
  <si>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</si>
  <si>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</si>
  <si>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</si>
  <si>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</si>
  <si>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</si>
  <si>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</si>
  <si>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</si>
  <si>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</si>
  <si>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</si>
  <si>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</si>
  <si>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</si>
  <si>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</si>
  <si>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</si>
  <si>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</si>
  <si>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</si>
  <si>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</si>
  <si>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</si>
  <si>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</si>
  <si>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</si>
  <si>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</si>
  <si>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</si>
  <si>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</si>
  <si>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</si>
  <si>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</si>
  <si>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</si>
  <si>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</si>
  <si>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</si>
  <si>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</si>
  <si>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</si>
  <si>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</si>
  <si>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</si>
  <si>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</si>
  <si>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</si>
  <si>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</si>
  <si>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</si>
  <si>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</si>
  <si>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</si>
  <si>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</si>
  <si>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</si>
  <si>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</si>
  <si>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</si>
  <si>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</si>
  <si>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</si>
  <si>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</si>
  <si>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</si>
  <si>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</si>
  <si>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</si>
  <si>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</si>
  <si>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</si>
  <si>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</si>
  <si>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</si>
  <si>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</si>
  <si>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</si>
  <si>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</si>
  <si>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</si>
  <si>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</si>
  <si>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</si>
  <si>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</si>
  <si>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</si>
  <si>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</si>
  <si>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</si>
  <si>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</si>
  <si>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</si>
  <si>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</si>
  <si>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</si>
  <si>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</si>
  <si>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</si>
  <si>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</si>
  <si>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</si>
  <si>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</si>
  <si>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</si>
  <si>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</si>
  <si>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</si>
  <si>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</si>
  <si>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</si>
  <si>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</si>
  <si>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</si>
  <si>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</si>
  <si>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</si>
  <si>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</si>
  <si>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</si>
  <si>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</si>
  <si>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</si>
  <si>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</si>
  <si>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</si>
  <si>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</si>
  <si>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</si>
  <si>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</si>
  <si>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</si>
  <si>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</si>
  <si>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</si>
  <si>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</si>
  <si>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</si>
  <si>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</si>
  <si>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</si>
  <si>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</si>
  <si>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</si>
  <si>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</si>
  <si>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</si>
  <si>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</si>
  <si>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</si>
  <si>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</si>
  <si>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</si>
  <si>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</si>
  <si>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</si>
  <si>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</si>
  <si>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</si>
  <si>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</si>
  <si>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</si>
  <si>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</si>
  <si>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</si>
  <si>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</si>
  <si>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</si>
  <si>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</si>
  <si>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</si>
  <si>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</si>
  <si>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</si>
  <si>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</si>
  <si>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</si>
  <si>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</si>
  <si>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</si>
  <si>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</si>
  <si>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</si>
  <si>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</si>
  <si>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</si>
  <si>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</si>
  <si>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</si>
  <si>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</si>
  <si>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</si>
  <si>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</si>
  <si>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</si>
  <si>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</si>
  <si>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</si>
  <si>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</si>
  <si>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</si>
  <si>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</si>
  <si>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</si>
  <si>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</si>
  <si>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</si>
  <si>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</si>
  <si>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</si>
  <si>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</si>
  <si>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</si>
  <si>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</si>
  <si>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</si>
  <si>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</si>
  <si>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</si>
  <si>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</si>
  <si>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</si>
  <si>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</si>
  <si>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</si>
  <si>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</si>
  <si>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</si>
  <si>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</si>
  <si>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</si>
  <si>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</si>
  <si>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</si>
  <si>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</si>
  <si>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</si>
  <si>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</si>
  <si>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</si>
  <si>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</si>
  <si>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</si>
  <si>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</si>
  <si>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</si>
  <si>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</si>
  <si>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</si>
  <si>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</si>
  <si>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</si>
  <si>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</si>
  <si>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</si>
  <si>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</si>
  <si>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</si>
  <si>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</si>
  <si>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</si>
  <si>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</si>
  <si>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</si>
  <si>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</si>
  <si>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</si>
  <si>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</si>
  <si>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</si>
  <si>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</si>
  <si>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</si>
  <si>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</si>
  <si>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</si>
  <si>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</si>
  <si>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</si>
  <si>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</si>
  <si>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</si>
  <si>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</si>
  <si>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</si>
  <si>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</si>
  <si>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</si>
  <si>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</si>
  <si>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</si>
  <si>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</si>
  <si>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</si>
  <si>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</si>
  <si>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</si>
  <si>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</si>
  <si>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</si>
  <si>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</si>
  <si>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</si>
  <si>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</si>
  <si>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</si>
  <si>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</si>
  <si>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</si>
  <si>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</si>
  <si>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</si>
  <si>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</si>
  <si>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</si>
  <si>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</si>
  <si>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</si>
  <si>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</si>
  <si>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</si>
  <si>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</si>
  <si>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</si>
  <si>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</si>
  <si>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</si>
  <si>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</si>
  <si>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</si>
  <si>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</si>
  <si>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</si>
  <si>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</si>
  <si>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</si>
  <si>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</si>
  <si>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</si>
  <si>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</si>
  <si>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</si>
  <si>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</si>
  <si>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</si>
  <si>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</si>
  <si>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</si>
  <si>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</si>
  <si>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</si>
  <si>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</si>
  <si>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</si>
  <si>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</si>
  <si>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</si>
  <si>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</si>
  <si>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</si>
  <si>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</si>
  <si>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</si>
  <si>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</si>
  <si>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</si>
  <si>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</si>
  <si>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</si>
  <si>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</si>
  <si>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</si>
  <si>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</si>
  <si>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</si>
  <si>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</si>
  <si>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</si>
  <si>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</si>
  <si>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</si>
  <si>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</si>
  <si>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</si>
  <si>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</si>
  <si>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</si>
  <si>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</si>
  <si>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</si>
  <si>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</si>
  <si>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</si>
  <si>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</si>
  <si>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</si>
  <si>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</si>
  <si>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</si>
  <si>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</si>
  <si>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</si>
  <si>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</si>
  <si>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</si>
  <si>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</si>
  <si>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</si>
  <si>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</si>
  <si>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</si>
  <si>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</si>
  <si>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</si>
  <si>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</si>
  <si>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</si>
  <si>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</si>
  <si>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</si>
  <si>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</si>
  <si>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</si>
  <si>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</si>
  <si>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</si>
  <si>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</si>
  <si>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</si>
  <si>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</si>
  <si>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</si>
  <si>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</si>
  <si>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</si>
  <si>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</si>
  <si>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</si>
  <si>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</si>
  <si>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</si>
  <si>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</si>
  <si>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</si>
  <si>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</si>
  <si>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</si>
  <si>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</si>
  <si>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</si>
  <si>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</si>
  <si>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</si>
  <si>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</si>
  <si>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</si>
  <si>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</si>
  <si>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</si>
  <si>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</si>
  <si>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</si>
  <si>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</si>
  <si>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</si>
  <si>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</si>
  <si>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</si>
  <si>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</si>
  <si>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</si>
  <si>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</si>
  <si>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</si>
  <si>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</si>
  <si>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</si>
  <si>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</si>
  <si>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</si>
  <si>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</si>
  <si>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</si>
  <si>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</si>
  <si>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</si>
  <si>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</si>
  <si>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</si>
  <si>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</si>
  <si>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</si>
  <si>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</si>
  <si>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</si>
  <si>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</si>
  <si>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</si>
  <si>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</si>
  <si>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</si>
  <si>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</si>
  <si>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</si>
  <si>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</si>
  <si>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</si>
  <si>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</si>
  <si>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</si>
  <si>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</si>
  <si>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</si>
  <si>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</si>
  <si>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</si>
  <si>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</si>
  <si>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</si>
  <si>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</si>
  <si>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</si>
  <si>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</si>
  <si>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</si>
  <si>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</si>
  <si>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</si>
  <si>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</si>
  <si>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</si>
  <si>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</si>
  <si>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</si>
  <si>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</si>
  <si>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</si>
  <si>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</si>
  <si>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</si>
  <si>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</si>
  <si>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</si>
  <si>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</si>
  <si>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</si>
  <si>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</si>
  <si>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</si>
  <si>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</si>
  <si>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</si>
  <si>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</si>
  <si>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</si>
  <si>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</si>
  <si>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</si>
  <si>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</si>
  <si>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</si>
  <si>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</si>
  <si>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</si>
  <si>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</si>
  <si>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</si>
  <si>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</si>
  <si>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</si>
  <si>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</si>
  <si>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</si>
  <si>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</si>
  <si>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</si>
  <si>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</si>
  <si>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</si>
  <si>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</si>
  <si>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</si>
  <si>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</si>
  <si>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</si>
  <si>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</si>
  <si>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</si>
  <si>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</si>
  <si>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</si>
  <si>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</si>
  <si>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</si>
  <si>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</si>
  <si>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</si>
  <si>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</si>
  <si>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</si>
  <si>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</si>
  <si>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</si>
  <si>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</si>
  <si>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</si>
  <si>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</si>
  <si>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</si>
  <si>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</si>
  <si>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</si>
  <si>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</si>
  <si>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</si>
  <si>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</si>
  <si>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</si>
  <si>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</si>
  <si>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</si>
  <si>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</si>
  <si>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</si>
  <si>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</si>
  <si>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</si>
  <si>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</si>
  <si>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</si>
  <si>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</si>
  <si>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</si>
  <si>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</si>
  <si>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</si>
  <si>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</si>
  <si>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</si>
  <si>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</si>
  <si>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</si>
  <si>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</si>
  <si>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</si>
  <si>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</si>
  <si>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</si>
  <si>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</si>
  <si>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</si>
  <si>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</si>
  <si>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</si>
  <si>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</si>
  <si>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</si>
  <si>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</si>
  <si>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</si>
  <si>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</si>
  <si>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</si>
  <si>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</si>
  <si>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</si>
  <si>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</si>
  <si>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</si>
  <si>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</si>
  <si>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</si>
  <si>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</si>
  <si>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</si>
  <si>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</si>
  <si>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</si>
  <si>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</si>
  <si>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</si>
  <si>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</si>
  <si>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</si>
  <si>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</si>
  <si>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</si>
  <si>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</si>
  <si>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</si>
  <si>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</si>
  <si>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</si>
  <si>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</si>
  <si>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</si>
  <si>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</si>
  <si>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</si>
  <si>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</si>
  <si>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</si>
  <si>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</si>
  <si>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</si>
  <si>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</si>
  <si>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</si>
  <si>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</si>
  <si>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</si>
  <si>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</si>
  <si>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</si>
  <si>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</si>
  <si>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</si>
  <si>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</si>
  <si>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</si>
  <si>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</si>
  <si>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</si>
  <si>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</si>
  <si>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</si>
  <si>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</si>
  <si>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</si>
  <si>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</si>
  <si>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</si>
  <si>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</si>
  <si>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</si>
  <si>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</si>
  <si>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</si>
  <si>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</si>
  <si>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</si>
  <si>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</si>
  <si>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</si>
  <si>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</si>
  <si>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</si>
  <si>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</si>
  <si>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</si>
  <si>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</si>
  <si>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</si>
  <si>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</si>
  <si>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</si>
  <si>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</si>
  <si>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</si>
  <si>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</si>
  <si>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</si>
  <si>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</si>
  <si>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</si>
  <si>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</si>
  <si>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</si>
  <si>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</si>
  <si>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</si>
  <si>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</si>
  <si>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</si>
  <si>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</si>
  <si>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</si>
  <si>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</si>
  <si>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</si>
  <si>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</si>
  <si>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</si>
  <si>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</si>
  <si>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</si>
  <si>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</si>
  <si>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</si>
  <si>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</si>
  <si>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</si>
  <si>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</si>
  <si>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</si>
  <si>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</si>
  <si>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</si>
  <si>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</si>
  <si>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</si>
  <si>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</si>
  <si>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</si>
  <si>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</si>
  <si>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</si>
  <si>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</si>
  <si>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</si>
  <si>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</si>
  <si>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</si>
  <si>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</si>
  <si>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</si>
  <si>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</si>
  <si>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</si>
  <si>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</si>
  <si>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</si>
  <si>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</si>
  <si>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</si>
  <si>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</si>
  <si>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</si>
  <si>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</si>
  <si>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</si>
  <si>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</si>
  <si>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</si>
  <si>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</si>
  <si>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</si>
  <si>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</si>
  <si>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</si>
  <si>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</si>
  <si>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</si>
  <si>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</si>
  <si>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</si>
  <si>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</si>
  <si>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</si>
  <si>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</si>
  <si>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</si>
  <si>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</si>
  <si>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</si>
  <si>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</si>
  <si>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</si>
  <si>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</si>
  <si>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</si>
  <si>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</si>
  <si>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</si>
  <si>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</si>
  <si>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</si>
  <si>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</si>
  <si>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</si>
  <si>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</si>
  <si>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</si>
  <si>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</si>
  <si>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</si>
  <si>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</si>
  <si>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</si>
  <si>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</si>
  <si>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</si>
  <si>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</si>
  <si>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</si>
  <si>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</si>
  <si>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</si>
  <si>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</si>
  <si>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</si>
  <si>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</si>
  <si>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</si>
  <si>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</si>
  <si>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</si>
  <si>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</si>
  <si>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</si>
  <si>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</si>
  <si>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</si>
  <si>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</si>
  <si>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</si>
  <si>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</si>
  <si>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</si>
  <si>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</si>
  <si>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</si>
  <si>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</si>
  <si>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</si>
  <si>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</si>
  <si>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</si>
  <si>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</si>
  <si>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</si>
  <si>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</si>
  <si>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</si>
  <si>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</si>
  <si>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</si>
  <si>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</si>
  <si>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</si>
  <si>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</si>
  <si>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</si>
  <si>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</si>
  <si>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</si>
  <si>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</si>
  <si>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</si>
  <si>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</si>
  <si>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</si>
  <si>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</si>
  <si>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</si>
  <si>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</si>
  <si>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</si>
  <si>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</si>
  <si>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</si>
  <si>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</si>
  <si>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</si>
  <si>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</si>
  <si>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</si>
  <si>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</si>
  <si>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</si>
  <si>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</si>
  <si>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</si>
  <si>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</si>
  <si>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</si>
  <si>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</si>
  <si>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</si>
  <si>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</si>
  <si>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</si>
  <si>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</si>
  <si>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</si>
  <si>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</si>
  <si>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</si>
  <si>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</si>
  <si>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</si>
  <si>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</si>
  <si>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</si>
  <si>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</si>
  <si>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</si>
  <si>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</si>
  <si>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</si>
  <si>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</si>
  <si>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</si>
  <si>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</si>
  <si>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</si>
  <si>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</si>
  <si>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</si>
  <si>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</si>
  <si>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</si>
  <si>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</si>
  <si>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</si>
  <si>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</si>
  <si>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</si>
  <si>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</si>
  <si>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</si>
  <si>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</si>
  <si>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</si>
  <si>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</si>
  <si>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</si>
  <si>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</si>
  <si>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</si>
  <si>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</si>
  <si>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</si>
  <si>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</si>
  <si>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</si>
  <si>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</si>
  <si>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</si>
  <si>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</si>
  <si>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</si>
  <si>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</si>
  <si>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</si>
  <si>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</si>
  <si>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</si>
  <si>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</si>
  <si>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</si>
  <si>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</si>
  <si>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</si>
  <si>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</si>
  <si>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</si>
  <si>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</si>
  <si>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</si>
  <si>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</si>
  <si>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</si>
  <si>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</si>
  <si>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</si>
  <si>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</si>
  <si>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</si>
  <si>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</si>
  <si>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</si>
  <si>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</si>
  <si>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</si>
  <si>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</si>
  <si>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</si>
  <si>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</si>
  <si>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</si>
  <si>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</si>
  <si>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</si>
  <si>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</si>
  <si>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</si>
  <si>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</si>
  <si>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</si>
  <si>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</si>
  <si>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</si>
  <si>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</si>
  <si>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</si>
  <si>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</si>
  <si>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</si>
  <si>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</si>
  <si>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</si>
  <si>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</si>
  <si>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</si>
  <si>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</si>
  <si>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</si>
  <si>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</si>
  <si>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</si>
  <si>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</si>
  <si>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</si>
  <si>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</si>
  <si>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</si>
  <si>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</si>
  <si>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</si>
  <si>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</si>
  <si>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</si>
  <si>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</si>
  <si>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</si>
  <si>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</si>
  <si>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</si>
  <si>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</si>
  <si>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</si>
  <si>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</si>
  <si>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</si>
  <si>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</si>
  <si>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</si>
  <si>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</si>
  <si>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</si>
  <si>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</si>
  <si>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</si>
  <si>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</si>
  <si>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</si>
  <si>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</si>
  <si>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</si>
  <si>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</si>
  <si>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</si>
  <si>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</si>
  <si>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</si>
  <si>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</si>
  <si>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</si>
  <si>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</si>
  <si>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</si>
  <si>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</si>
  <si>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</si>
  <si>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</si>
  <si>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</si>
  <si>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</si>
  <si>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</si>
  <si>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</si>
  <si>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</si>
  <si>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</si>
  <si>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</si>
  <si>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</si>
  <si>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</si>
  <si>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</si>
  <si>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</si>
  <si>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</si>
  <si>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</si>
  <si>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</si>
  <si>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</si>
  <si>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</si>
  <si>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</si>
  <si>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</si>
  <si>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</si>
  <si>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</si>
  <si>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</si>
  <si>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</si>
  <si>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</si>
  <si>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</si>
  <si>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</si>
  <si>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</si>
  <si>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</si>
  <si>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</si>
  <si>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</si>
  <si>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</si>
  <si>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</si>
  <si>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</si>
  <si>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</si>
  <si>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</si>
  <si>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</si>
  <si>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</si>
  <si>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</si>
  <si>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</si>
  <si>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</si>
  <si>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</si>
  <si>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</si>
  <si>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</si>
  <si>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</si>
  <si>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</si>
  <si>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</si>
  <si>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</si>
  <si>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</si>
  <si>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</si>
  <si>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</si>
  <si>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</si>
  <si>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</si>
  <si>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</si>
  <si>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</si>
  <si>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</si>
  <si>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</si>
  <si>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</si>
  <si>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</si>
  <si>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</si>
  <si>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</si>
  <si>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</si>
  <si>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</si>
  <si>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</si>
  <si>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</si>
  <si>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</si>
  <si>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</si>
  <si>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</si>
  <si>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</si>
  <si>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</si>
  <si>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</si>
  <si>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</si>
  <si>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</si>
  <si>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</si>
  <si>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</si>
  <si>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</si>
  <si>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</si>
  <si>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</si>
  <si>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</si>
  <si>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</si>
  <si>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</si>
  <si>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</si>
  <si>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</si>
  <si>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</si>
  <si>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</si>
  <si>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</si>
  <si>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</si>
  <si>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</si>
  <si>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</si>
  <si>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</si>
  <si>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</si>
  <si>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</si>
  <si>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</si>
  <si>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</si>
  <si>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</si>
  <si>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</si>
  <si>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</si>
  <si>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</si>
  <si>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</si>
  <si>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</si>
  <si>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</si>
  <si>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</si>
  <si>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</si>
  <si>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</si>
  <si>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</si>
  <si>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</si>
  <si>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</si>
  <si>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</si>
  <si>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</si>
  <si>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</si>
  <si>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</si>
  <si>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</si>
  <si>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</si>
  <si>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</si>
  <si>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</si>
  <si>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</si>
  <si>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</si>
  <si>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</si>
  <si>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</si>
  <si>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</si>
  <si>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</si>
  <si>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</si>
  <si>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</si>
  <si>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</si>
  <si>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</si>
  <si>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</si>
  <si>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</si>
  <si>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</si>
  <si>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</si>
  <si>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</si>
  <si>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</si>
  <si>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</si>
  <si>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</si>
  <si>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</si>
  <si>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</si>
  <si>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</si>
  <si>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</si>
  <si>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</si>
  <si>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</si>
  <si>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</si>
  <si>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</si>
  <si>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</si>
  <si>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</si>
  <si>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</si>
  <si>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</si>
  <si>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</si>
  <si>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</si>
  <si>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</si>
  <si>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</si>
  <si>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</si>
  <si>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</si>
  <si>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</si>
  <si>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</si>
  <si>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</si>
  <si>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</si>
  <si>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</si>
  <si>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</si>
  <si>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</si>
  <si>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</si>
  <si>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</si>
  <si>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</si>
  <si>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</si>
  <si>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</si>
  <si>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</si>
  <si>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</si>
  <si>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</si>
  <si>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</si>
  <si>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</si>
  <si>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</si>
  <si>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</si>
  <si>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</si>
  <si>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</si>
  <si>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</si>
  <si>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</si>
  <si>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</si>
  <si>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</si>
  <si>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</si>
  <si>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</si>
  <si>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</si>
  <si>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</si>
  <si>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</si>
  <si>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</si>
  <si>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</si>
  <si>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</si>
  <si>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</si>
  <si>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</si>
  <si>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</si>
  <si>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</si>
  <si>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</si>
  <si>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</si>
  <si>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</si>
  <si>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</si>
  <si>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</si>
  <si>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</si>
  <si>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</si>
  <si>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</si>
  <si>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</si>
  <si>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</si>
  <si>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</si>
  <si>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</si>
  <si>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</si>
  <si>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</si>
  <si>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</si>
  <si>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</si>
  <si>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</si>
  <si>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</si>
  <si>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</si>
  <si>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</si>
  <si>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</si>
  <si>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</si>
  <si>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</si>
  <si>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</si>
  <si>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</si>
  <si>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</si>
  <si>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</si>
  <si>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</si>
  <si>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</si>
  <si>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</si>
  <si>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</si>
  <si>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</si>
  <si>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</si>
  <si>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</si>
  <si>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</si>
  <si>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</si>
  <si>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</si>
  <si>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</si>
  <si>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</si>
  <si>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</si>
  <si>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</si>
  <si>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</si>
  <si>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</si>
  <si>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</si>
  <si>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</si>
  <si>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</si>
  <si>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</si>
  <si>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</si>
  <si>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</si>
  <si>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</si>
  <si>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</si>
  <si>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</si>
  <si>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</si>
  <si>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</si>
  <si>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</si>
  <si>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</si>
  <si>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</si>
  <si>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</si>
  <si>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</si>
  <si>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</si>
  <si>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</si>
  <si>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</si>
  <si>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</si>
  <si>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</si>
  <si>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</si>
  <si>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</si>
  <si>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</si>
  <si>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</si>
  <si>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</si>
  <si>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</si>
  <si>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</si>
  <si>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</si>
  <si>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</si>
  <si>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</si>
  <si>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</si>
  <si>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</si>
  <si>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</si>
  <si>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</si>
  <si>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</si>
  <si>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</si>
  <si>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</si>
  <si>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</si>
  <si>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</si>
  <si>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</si>
  <si>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</si>
  <si>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</si>
  <si>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</si>
  <si>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</si>
  <si>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</si>
  <si>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</si>
  <si>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</si>
  <si>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</si>
  <si>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</si>
  <si>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</si>
  <si>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</si>
  <si>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</si>
  <si>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</si>
  <si>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</si>
  <si>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</si>
  <si>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</si>
  <si>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</si>
  <si>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</si>
  <si>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</si>
  <si>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</si>
  <si>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</si>
  <si>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</si>
  <si>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</si>
  <si>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</si>
  <si>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</si>
  <si>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</si>
  <si>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</si>
  <si>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</si>
  <si>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</si>
  <si>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</si>
  <si>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</si>
  <si>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</si>
  <si>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</si>
  <si>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</si>
  <si>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</si>
  <si>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</si>
  <si>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</si>
  <si>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</si>
  <si>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</si>
  <si>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</si>
  <si>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</si>
  <si>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</si>
  <si>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</si>
  <si>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</si>
  <si>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</si>
  <si>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</si>
  <si>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</si>
  <si>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</si>
  <si>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</si>
  <si>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</si>
  <si>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</si>
  <si>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</si>
  <si>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</si>
  <si>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</si>
  <si>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</si>
  <si>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</si>
  <si>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</si>
  <si>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</si>
  <si>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</si>
  <si>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</si>
  <si>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</si>
  <si>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</si>
  <si>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</si>
  <si>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</si>
  <si>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</si>
  <si>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</si>
  <si>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</si>
  <si>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</si>
  <si>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</si>
  <si>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</si>
  <si>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</si>
  <si>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</si>
  <si>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</si>
  <si>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</si>
  <si>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</si>
  <si>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</si>
  <si>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</si>
  <si>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</si>
  <si>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</si>
  <si>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</si>
  <si>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</si>
  <si>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</si>
  <si>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</si>
  <si>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</si>
  <si>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</si>
  <si>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</si>
  <si>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</si>
  <si>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</si>
  <si>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</si>
  <si>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</si>
  <si>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</si>
  <si>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</si>
  <si>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</si>
  <si>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</si>
  <si>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</si>
  <si>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</si>
  <si>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</si>
  <si>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</si>
  <si>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</si>
  <si>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</si>
  <si>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</si>
  <si>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</si>
  <si>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</si>
  <si>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</si>
  <si>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</si>
  <si>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</si>
  <si>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</si>
  <si>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</si>
  <si>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</si>
  <si>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</si>
  <si>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</si>
  <si>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</si>
  <si>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</si>
  <si>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</si>
  <si>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</si>
  <si>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</si>
  <si>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</si>
  <si>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</si>
  <si>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</si>
  <si>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</si>
  <si>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</si>
  <si>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</si>
  <si>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</si>
  <si>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</si>
  <si>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</si>
  <si>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</si>
  <si>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</si>
  <si>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</si>
  <si>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</si>
  <si>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</si>
  <si>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</si>
  <si>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</si>
  <si>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</si>
  <si>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</si>
  <si>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</si>
  <si>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</si>
  <si>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</si>
  <si>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</si>
  <si>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</si>
  <si>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</si>
  <si>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</si>
  <si>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</si>
  <si>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</si>
  <si>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</si>
  <si>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</si>
  <si>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</si>
  <si>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</si>
  <si>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</si>
  <si>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</si>
  <si>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</si>
  <si>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</si>
  <si>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</si>
  <si>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</si>
  <si>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</si>
  <si>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</si>
  <si>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</si>
  <si>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</si>
  <si>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</si>
  <si>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</si>
  <si>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</si>
  <si>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</si>
  <si>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</si>
  <si>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</si>
  <si>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</si>
  <si>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</si>
  <si>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</si>
  <si>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</si>
  <si>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</si>
  <si>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</si>
  <si>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</si>
  <si>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</si>
  <si>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</si>
  <si>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</si>
  <si>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</si>
  <si>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</si>
  <si>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</si>
  <si>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</si>
  <si>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</si>
  <si>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</si>
  <si>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</si>
  <si>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</si>
  <si>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</si>
  <si>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</si>
  <si>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</si>
  <si>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</si>
  <si>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</si>
  <si>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</si>
  <si>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</si>
  <si>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</si>
  <si>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</si>
  <si>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</si>
  <si>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</si>
  <si>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</si>
  <si>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</si>
  <si>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</si>
  <si>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</si>
  <si>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</si>
  <si>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</si>
  <si>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</si>
  <si>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</si>
  <si>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</si>
  <si>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</si>
  <si>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</si>
  <si>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</si>
  <si>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</si>
  <si>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</si>
  <si>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</si>
  <si>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</si>
  <si>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</si>
  <si>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</si>
  <si>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</si>
  <si>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</si>
  <si>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</si>
  <si>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</si>
  <si>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</si>
  <si>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</si>
  <si>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</si>
  <si>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</si>
  <si>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</si>
  <si>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</si>
  <si>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</si>
  <si>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</si>
  <si>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</si>
  <si>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</si>
  <si>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</si>
  <si>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</si>
  <si>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</si>
  <si>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</si>
  <si>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</si>
  <si>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</si>
  <si>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</si>
  <si>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</si>
  <si>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</si>
  <si>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</si>
  <si>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</si>
  <si>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</si>
  <si>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</si>
  <si>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</si>
  <si>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</si>
  <si>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</si>
  <si>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</si>
  <si>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</si>
  <si>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</si>
  <si>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</si>
  <si>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</si>
  <si>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</si>
  <si>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</si>
  <si>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</si>
  <si>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</si>
  <si>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</si>
  <si>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</si>
  <si>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</si>
  <si>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</si>
  <si>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</si>
  <si>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</si>
  <si>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</si>
  <si>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</si>
  <si>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</si>
  <si>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</si>
  <si>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</si>
  <si>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</si>
  <si>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</si>
  <si>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</si>
  <si>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</si>
  <si>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</si>
  <si>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</si>
  <si>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</si>
  <si>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</si>
  <si>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</si>
  <si>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</si>
  <si>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</si>
  <si>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</si>
  <si>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</si>
  <si>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</si>
  <si>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</si>
  <si>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</si>
  <si>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</si>
  <si>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</si>
  <si>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</si>
  <si>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</si>
  <si>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</si>
  <si>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</si>
  <si>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</si>
  <si>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</si>
  <si>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</si>
  <si>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</si>
  <si>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</si>
  <si>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</si>
  <si>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</si>
  <si>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</si>
  <si>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</si>
  <si>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</si>
  <si>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</si>
  <si>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</si>
  <si>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</si>
  <si>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</si>
  <si>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</si>
  <si>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</si>
  <si>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</si>
  <si>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</si>
  <si>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</si>
  <si>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</si>
  <si>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</si>
  <si>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</si>
  <si>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</si>
  <si>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</si>
  <si>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</si>
  <si>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</si>
  <si>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</si>
  <si>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</si>
  <si>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</si>
  <si>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</si>
  <si>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</si>
  <si>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</si>
  <si>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</si>
  <si>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</si>
  <si>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</si>
  <si>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</si>
  <si>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</si>
  <si>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</si>
  <si>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</si>
  <si>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</si>
  <si>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</si>
  <si>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</si>
  <si>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</si>
  <si>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</si>
  <si>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</si>
  <si>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</si>
  <si>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</si>
  <si>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</si>
  <si>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</si>
  <si>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</si>
  <si>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</si>
  <si>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</si>
  <si>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</si>
  <si>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</si>
  <si>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</si>
  <si>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</si>
  <si>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</si>
  <si>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</si>
  <si>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</si>
  <si>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</si>
  <si>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</si>
  <si>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</si>
  <si>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</si>
  <si>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</si>
  <si>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</si>
  <si>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</si>
  <si>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</si>
  <si>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</si>
  <si>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</si>
  <si>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</si>
  <si>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</si>
  <si>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</si>
  <si>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</si>
  <si>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</si>
  <si>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</si>
  <si>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</si>
  <si>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</si>
  <si>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</si>
  <si>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</si>
  <si>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</si>
  <si>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</si>
  <si>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</si>
  <si>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</si>
  <si>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</si>
  <si>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</si>
  <si>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</si>
  <si>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</si>
  <si>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</si>
  <si>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</si>
  <si>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</si>
  <si>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</si>
  <si>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</si>
  <si>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</si>
  <si>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</si>
  <si>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</si>
  <si>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</si>
  <si>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</si>
  <si>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</si>
  <si>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</si>
  <si>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</si>
  <si>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</si>
  <si>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</si>
  <si>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</si>
  <si>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</si>
  <si>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</si>
  <si>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</si>
  <si>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</si>
  <si>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</si>
  <si>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</si>
  <si>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</si>
  <si>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</si>
  <si>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</si>
  <si>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</si>
  <si>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</si>
  <si>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</si>
  <si>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</si>
  <si>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</si>
  <si>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</si>
  <si>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</si>
  <si>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</si>
  <si>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</si>
  <si>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</si>
  <si>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</si>
  <si>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</si>
  <si>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</si>
  <si>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</si>
  <si>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</si>
  <si>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</si>
  <si>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</si>
  <si>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</si>
  <si>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</si>
  <si>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</si>
  <si>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</si>
  <si>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</si>
  <si>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</si>
  <si>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</si>
  <si>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</si>
  <si>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</si>
  <si>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</si>
  <si>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</si>
  <si>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</si>
  <si>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</si>
  <si>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</si>
  <si>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</si>
  <si>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</si>
  <si>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</si>
  <si>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</si>
  <si>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</si>
  <si>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</si>
  <si>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</si>
  <si>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</si>
  <si>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</si>
  <si>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</si>
  <si>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</si>
  <si>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</si>
  <si>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</si>
  <si>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</si>
  <si>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</si>
  <si>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</si>
  <si>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</si>
  <si>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</si>
  <si>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</si>
  <si>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</si>
  <si>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</si>
  <si>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</si>
  <si>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</si>
  <si>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</si>
  <si>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</si>
  <si>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</si>
  <si>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</si>
  <si>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</si>
  <si>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</si>
  <si>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</si>
  <si>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</si>
  <si>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</si>
  <si>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</si>
  <si>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</si>
  <si>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</si>
  <si>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</si>
  <si>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</si>
  <si>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</si>
  <si>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</si>
  <si>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</si>
  <si>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</si>
  <si>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</si>
  <si>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</si>
  <si>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</si>
  <si>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</si>
  <si>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</si>
  <si>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</si>
  <si>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</si>
  <si>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</si>
  <si>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</si>
  <si>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</si>
  <si>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</si>
  <si>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</si>
  <si>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</si>
  <si>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</si>
  <si>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</si>
  <si>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</si>
  <si>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</si>
  <si>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</si>
  <si>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</si>
  <si>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</si>
  <si>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</si>
  <si>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</si>
  <si>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</si>
  <si>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</si>
  <si>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</si>
  <si>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</si>
  <si>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</si>
  <si>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</si>
  <si>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</si>
  <si>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</si>
  <si>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</si>
  <si>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</si>
  <si>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</si>
  <si>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</si>
  <si>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</si>
  <si>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</si>
  <si>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</si>
  <si>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</si>
  <si>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</si>
  <si>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</si>
  <si>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</si>
  <si>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</si>
  <si>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</si>
  <si>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</si>
  <si>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</si>
  <si>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</si>
  <si>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</si>
  <si>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</si>
  <si>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</si>
  <si>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</si>
  <si>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</si>
  <si>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</si>
  <si>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</si>
  <si>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</si>
  <si>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</si>
  <si>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</si>
  <si>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</si>
  <si>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</si>
  <si>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</si>
  <si>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</si>
  <si>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</si>
  <si>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</si>
  <si>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</si>
  <si>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</si>
  <si>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</si>
  <si>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</si>
  <si>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</si>
  <si>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</si>
  <si>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</si>
  <si>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</si>
  <si>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</si>
  <si>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</si>
  <si>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</si>
  <si>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</si>
  <si>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</si>
  <si>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</si>
  <si>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</si>
  <si>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</si>
  <si>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</si>
  <si>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</si>
  <si>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</si>
  <si>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</si>
  <si>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</si>
  <si>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</si>
  <si>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</si>
  <si>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</si>
  <si>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</si>
  <si>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</si>
  <si>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</si>
  <si>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</si>
  <si>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</si>
  <si>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</si>
  <si>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</si>
  <si>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</si>
  <si>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</si>
  <si>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</si>
  <si>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</si>
  <si>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</si>
  <si>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</si>
  <si>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</si>
  <si>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</si>
  <si>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</si>
  <si>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</si>
  <si>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</si>
  <si>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</si>
  <si>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</si>
  <si>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</si>
  <si>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</si>
  <si>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</si>
  <si>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</si>
  <si>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</si>
  <si>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</si>
  <si>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</si>
  <si>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</si>
  <si>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</si>
  <si>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</si>
  <si>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</si>
  <si>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</si>
  <si>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</si>
  <si>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</si>
  <si>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</si>
  <si>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</si>
  <si>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</si>
  <si>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</si>
  <si>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</si>
  <si>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</si>
  <si>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</si>
  <si>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</si>
  <si>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</si>
  <si>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</si>
  <si>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</si>
  <si>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</si>
  <si>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</si>
  <si>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</si>
  <si>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</si>
  <si>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</si>
  <si>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</si>
  <si>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</si>
  <si>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</si>
  <si>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</si>
  <si>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</si>
  <si>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</si>
  <si>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</si>
  <si>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</si>
  <si>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</si>
  <si>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</si>
  <si>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</si>
  <si>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</si>
  <si>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</si>
  <si>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</si>
  <si>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</si>
  <si>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</si>
  <si>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</si>
  <si>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</si>
  <si>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</si>
  <si>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</si>
  <si>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</si>
  <si>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</si>
  <si>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</si>
  <si>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</si>
  <si>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</si>
  <si>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</si>
  <si>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</si>
  <si>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</si>
  <si>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</si>
  <si>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</si>
  <si>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</si>
  <si>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</si>
  <si>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</si>
  <si>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</si>
  <si>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</si>
  <si>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</si>
  <si>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</si>
  <si>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</si>
  <si>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</si>
  <si>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</si>
  <si>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</si>
  <si>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</si>
  <si>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</si>
  <si>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</si>
  <si>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</si>
  <si>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</si>
  <si>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</si>
  <si>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</si>
  <si>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</si>
  <si>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</si>
  <si>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</si>
  <si>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</si>
  <si>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</si>
  <si>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</si>
  <si>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</si>
  <si>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</si>
  <si>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</si>
  <si>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</si>
  <si>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</si>
  <si>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</si>
  <si>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</si>
  <si>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</si>
  <si>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</si>
  <si>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</si>
  <si>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</si>
  <si>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</si>
  <si>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</si>
  <si>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</si>
  <si>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</si>
  <si>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</si>
  <si>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</si>
  <si>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</si>
  <si>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</si>
  <si>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</si>
  <si>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</si>
  <si>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</si>
  <si>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</si>
  <si>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</si>
  <si>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</si>
  <si>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</si>
  <si>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</si>
  <si>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</si>
  <si>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</si>
  <si>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</si>
  <si>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</si>
  <si>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</si>
  <si>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</si>
  <si>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</si>
  <si>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</si>
  <si>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</si>
  <si>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</si>
  <si>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</si>
  <si>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</si>
  <si>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</si>
  <si>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</si>
  <si>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</si>
  <si>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</si>
  <si>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</si>
  <si>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</si>
  <si>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</si>
  <si>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</si>
  <si>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</si>
  <si>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</si>
  <si>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</si>
  <si>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</si>
  <si>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</si>
  <si>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</si>
  <si>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</si>
  <si>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</si>
  <si>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</si>
  <si>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</si>
  <si>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</si>
  <si>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</si>
  <si>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</si>
  <si>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</si>
  <si>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</si>
  <si>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</si>
  <si>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</si>
  <si>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</si>
  <si>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</si>
  <si>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</si>
  <si>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</si>
  <si>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</si>
  <si>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</si>
  <si>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</si>
  <si>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</si>
  <si>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</si>
  <si>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</si>
  <si>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</si>
  <si>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</si>
  <si>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</si>
  <si>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</si>
  <si>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</si>
  <si>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</si>
  <si>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</si>
  <si>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</si>
  <si>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</si>
  <si>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</si>
  <si>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</si>
  <si>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</si>
  <si>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</si>
  <si>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</si>
  <si>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</si>
  <si>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</si>
  <si>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</si>
  <si>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</si>
  <si>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</si>
  <si>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</si>
  <si>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</si>
  <si>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</si>
  <si>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</si>
  <si>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</si>
  <si>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</si>
  <si>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</si>
  <si>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</si>
  <si>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</si>
  <si>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</si>
  <si>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</si>
  <si>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</si>
  <si>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</si>
  <si>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</si>
  <si>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</si>
  <si>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</si>
  <si>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</si>
  <si>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</si>
  <si>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</si>
  <si>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</si>
  <si>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</si>
  <si>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</si>
  <si>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</si>
  <si>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</si>
  <si>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</si>
  <si>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</si>
  <si>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</si>
  <si>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</si>
  <si>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</si>
  <si>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</si>
  <si>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</si>
  <si>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</si>
  <si>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</si>
  <si>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</si>
  <si>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</si>
  <si>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</si>
  <si>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</si>
  <si>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</si>
  <si>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</si>
  <si>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</si>
  <si>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</si>
  <si>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</si>
  <si>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</si>
  <si>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</si>
  <si>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</si>
  <si>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</si>
  <si>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</si>
  <si>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</si>
  <si>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</si>
  <si>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</si>
  <si>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</si>
  <si>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</si>
  <si>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</si>
  <si>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</si>
  <si>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</si>
  <si>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</si>
  <si>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</si>
  <si>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</si>
  <si>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</si>
  <si>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</si>
  <si>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</si>
  <si>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</si>
  <si>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</si>
  <si>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</si>
  <si>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</si>
  <si>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</si>
  <si>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</si>
  <si>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</si>
  <si>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</si>
  <si>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</si>
  <si>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</si>
  <si>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</si>
  <si>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</si>
  <si>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</si>
  <si>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</si>
  <si>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</si>
  <si>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</si>
  <si>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</si>
  <si>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</si>
  <si>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</si>
  <si>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</si>
  <si>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</si>
  <si>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</si>
  <si>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</si>
  <si>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</si>
  <si>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</si>
  <si>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</si>
  <si>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</si>
  <si>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</si>
  <si>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</si>
  <si>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</si>
  <si>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</si>
  <si>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</si>
  <si>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</si>
  <si>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</si>
  <si>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</si>
  <si>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</si>
  <si>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</si>
  <si>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</si>
  <si>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</si>
  <si>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</si>
  <si>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</si>
  <si>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</si>
  <si>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</si>
  <si>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</si>
  <si>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</si>
  <si>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</si>
  <si>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</si>
  <si>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</si>
  <si>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</si>
  <si>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</si>
  <si>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</si>
  <si>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</si>
  <si>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</si>
  <si>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</si>
  <si>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</si>
  <si>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</si>
  <si>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</si>
  <si>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</si>
  <si>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</si>
  <si>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</si>
  <si>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</si>
  <si>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</si>
  <si>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</si>
  <si>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</si>
  <si>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</si>
  <si>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</si>
  <si>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</si>
  <si>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</si>
  <si>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</si>
  <si>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</si>
  <si>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</si>
  <si>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</si>
  <si>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</si>
  <si>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</si>
  <si>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</si>
  <si>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</si>
  <si>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</si>
  <si>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</si>
  <si>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</si>
  <si>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</si>
  <si>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</si>
  <si>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</si>
  <si>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</si>
  <si>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</si>
  <si>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</si>
  <si>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</si>
  <si>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</si>
  <si>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</si>
  <si>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</si>
  <si>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</si>
  <si>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</si>
  <si>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</si>
  <si>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</si>
  <si>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</si>
  <si>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</si>
  <si>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</si>
  <si>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</si>
  <si>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</si>
  <si>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</si>
  <si>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</si>
  <si>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</si>
  <si>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</si>
  <si>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</si>
  <si>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</si>
  <si>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</si>
  <si>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</si>
  <si>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</si>
  <si>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</si>
  <si>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</si>
  <si>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</si>
  <si>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</si>
  <si>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</si>
  <si>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</si>
  <si>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</si>
  <si>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</si>
  <si>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</si>
  <si>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</si>
  <si>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</si>
  <si>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</si>
  <si>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</si>
  <si>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</si>
  <si>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</si>
  <si>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</si>
  <si>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</si>
  <si>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</si>
  <si>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</si>
  <si>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</si>
  <si>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</si>
  <si>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</si>
  <si>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</si>
  <si>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</si>
  <si>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</si>
  <si>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</si>
  <si>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</si>
  <si>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</si>
  <si>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</si>
  <si>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</si>
  <si>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</si>
  <si>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</si>
  <si>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</si>
  <si>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</si>
  <si>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</si>
  <si>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</si>
  <si>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</si>
  <si>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</si>
  <si>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</si>
  <si>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</si>
  <si>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</si>
  <si>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</si>
  <si>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</si>
  <si>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</si>
  <si>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</si>
  <si>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</si>
  <si>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</si>
  <si>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</si>
  <si>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</si>
  <si>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</si>
  <si>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</si>
  <si>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</si>
  <si>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</si>
  <si>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</si>
  <si>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</si>
  <si>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</si>
  <si>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</si>
  <si>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</si>
  <si>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</si>
  <si>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</si>
  <si>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</si>
  <si>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</si>
  <si>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</si>
  <si>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</si>
  <si>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</si>
  <si>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</si>
  <si>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</si>
  <si>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</si>
  <si>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</si>
  <si>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</si>
  <si>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</si>
  <si>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</si>
  <si>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</si>
  <si>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</si>
  <si>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</si>
  <si>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</si>
  <si>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</si>
  <si>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</si>
  <si>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</si>
  <si>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</si>
  <si>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</si>
  <si>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</si>
  <si>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</si>
  <si>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</si>
  <si>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</si>
  <si>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</si>
  <si>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</si>
  <si>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</si>
  <si>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</si>
  <si>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</si>
  <si>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</si>
  <si>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</si>
  <si>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</si>
  <si>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</si>
  <si>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</si>
  <si>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</si>
  <si>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</si>
  <si>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</si>
  <si>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</si>
  <si>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</si>
  <si>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</si>
  <si>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</si>
  <si>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</si>
  <si>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</si>
  <si>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</si>
  <si>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</si>
  <si>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</si>
  <si>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</si>
  <si>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</si>
  <si>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</si>
  <si>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</si>
  <si>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</si>
  <si>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</si>
  <si>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</si>
  <si>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</si>
  <si>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</si>
  <si>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</si>
  <si>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</si>
  <si>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</si>
  <si>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</si>
  <si>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</si>
  <si>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</si>
  <si>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</si>
  <si>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</si>
  <si>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</si>
  <si>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</si>
  <si>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</si>
  <si>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</si>
  <si>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</si>
  <si>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</si>
  <si>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</si>
  <si>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</si>
  <si>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</si>
  <si>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</si>
  <si>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</si>
  <si>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</si>
  <si>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</si>
  <si>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</si>
  <si>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</si>
  <si>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</si>
  <si>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</si>
  <si>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</si>
  <si>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</si>
  <si>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</si>
  <si>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</si>
  <si>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</si>
  <si>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</si>
  <si>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</si>
  <si>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</si>
  <si>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</si>
  <si>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</si>
  <si>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</si>
  <si>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</si>
  <si>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</si>
  <si>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</si>
  <si>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</si>
  <si>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</si>
  <si>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</si>
  <si>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</si>
  <si>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</si>
  <si>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</si>
  <si>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</si>
  <si>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</si>
  <si>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</si>
  <si>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</si>
  <si>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</si>
  <si>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</si>
  <si>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</si>
  <si>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</si>
  <si>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</si>
  <si>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</si>
  <si>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</si>
  <si>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</si>
  <si>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</si>
  <si>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</si>
  <si>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</si>
  <si>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</si>
  <si>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</si>
  <si>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</si>
  <si>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</si>
  <si>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</si>
  <si>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</si>
  <si>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</si>
  <si>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</si>
  <si>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</si>
  <si>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</si>
  <si>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</si>
  <si>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</si>
  <si>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</si>
  <si>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</si>
  <si>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</si>
  <si>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</si>
  <si>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</si>
  <si>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</si>
  <si>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</si>
  <si>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</si>
  <si>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</si>
  <si>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</si>
  <si>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</si>
  <si>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</si>
  <si>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</si>
  <si>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</si>
  <si>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</si>
  <si>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</si>
  <si>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</si>
  <si>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</si>
  <si>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</si>
  <si>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</si>
  <si>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</si>
  <si>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</si>
  <si>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</si>
  <si>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</si>
  <si>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</si>
  <si>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</si>
  <si>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</si>
  <si>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</si>
  <si>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</si>
  <si>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</si>
  <si>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</si>
  <si>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</si>
  <si>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</si>
  <si>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</si>
  <si>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</si>
  <si>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</si>
  <si>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</si>
  <si>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</si>
  <si>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</si>
  <si>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</si>
  <si>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</si>
  <si>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</si>
  <si>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</si>
  <si>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</si>
  <si>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</si>
  <si>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</si>
  <si>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</si>
  <si>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</si>
  <si>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</si>
  <si>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</si>
  <si>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</si>
  <si>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</si>
  <si>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</si>
  <si>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</si>
  <si>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</si>
  <si>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</si>
  <si>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</si>
  <si>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</si>
  <si>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</si>
  <si>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</si>
  <si>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</si>
  <si>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</si>
  <si>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</si>
  <si>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</si>
  <si>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</si>
  <si>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</si>
  <si>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</si>
  <si>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</si>
  <si>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</si>
  <si>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</si>
  <si>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</si>
  <si>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</si>
  <si>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</si>
  <si>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</si>
  <si>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</si>
  <si>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</si>
  <si>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</si>
  <si>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</si>
  <si>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</si>
  <si>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</si>
  <si>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</si>
  <si>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</si>
  <si>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</si>
  <si>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</si>
  <si>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</si>
  <si>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</si>
  <si>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</si>
  <si>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</si>
  <si>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</si>
  <si>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</si>
  <si>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</si>
  <si>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</si>
  <si>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</si>
  <si>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</si>
  <si>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</si>
  <si>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</si>
  <si>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</si>
  <si>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</si>
  <si>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</si>
  <si>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</si>
  <si>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</si>
  <si>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</si>
  <si>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</si>
  <si>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</si>
  <si>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</si>
  <si>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</si>
  <si>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</si>
  <si>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</si>
  <si>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</si>
  <si>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</si>
  <si>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</si>
  <si>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</si>
  <si>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</si>
  <si>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</si>
  <si>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</si>
  <si>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</si>
  <si>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</si>
  <si>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</si>
  <si>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</si>
  <si>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</si>
  <si>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</si>
  <si>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</si>
  <si>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</si>
  <si>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</si>
  <si>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</si>
  <si>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</si>
  <si>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</si>
  <si>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</si>
  <si>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</si>
  <si>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</si>
  <si>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</si>
  <si>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</si>
  <si>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</si>
  <si>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</si>
  <si>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</si>
  <si>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</si>
  <si>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</si>
  <si>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</si>
  <si>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</si>
  <si>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</si>
  <si>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</si>
  <si>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</si>
  <si>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</si>
  <si>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</si>
  <si>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</si>
  <si>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</si>
  <si>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</si>
  <si>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</si>
  <si>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</si>
  <si>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</si>
  <si>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</si>
  <si>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</si>
  <si>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</si>
  <si>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</si>
  <si>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</si>
  <si>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</si>
  <si>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</si>
  <si>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</si>
  <si>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</si>
  <si>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</si>
  <si>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</si>
  <si>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</si>
  <si>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</si>
  <si>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</si>
  <si>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</si>
  <si>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</si>
  <si>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</si>
  <si>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</si>
  <si>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</si>
  <si>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</si>
  <si>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</si>
  <si>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</si>
  <si>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</si>
  <si>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</si>
  <si>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</si>
  <si>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</si>
  <si>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</si>
  <si>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</si>
  <si>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</si>
  <si>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</si>
  <si>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</si>
  <si>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</si>
  <si>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</si>
  <si>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</si>
  <si>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</si>
  <si>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</si>
  <si>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</si>
  <si>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</si>
  <si>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</si>
  <si>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</si>
  <si>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</si>
  <si>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</si>
  <si>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</si>
  <si>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</si>
  <si>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</si>
  <si>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</si>
  <si>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</si>
  <si>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</si>
  <si>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</si>
  <si>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</si>
  <si>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</si>
  <si>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</si>
  <si>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</si>
  <si>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</si>
  <si>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</si>
  <si>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</si>
  <si>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</si>
  <si>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</si>
  <si>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</si>
  <si>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</si>
  <si>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</si>
  <si>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</si>
  <si>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</si>
  <si>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</si>
  <si>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</si>
  <si>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</si>
  <si>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</si>
  <si>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</si>
  <si>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</si>
  <si>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</si>
  <si>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</si>
  <si>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</si>
  <si>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</si>
  <si>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</si>
  <si>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</si>
  <si>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</si>
  <si>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</si>
  <si>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</si>
  <si>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</si>
  <si>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</si>
  <si>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</si>
  <si>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</si>
  <si>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</si>
  <si>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</si>
  <si>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</si>
  <si>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</si>
  <si>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</si>
  <si>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</si>
  <si>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</si>
  <si>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</si>
  <si>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</si>
  <si>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</si>
  <si>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</si>
  <si>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</si>
  <si>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</si>
  <si>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</si>
  <si>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</si>
  <si>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</si>
  <si>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</si>
  <si>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</si>
  <si>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</si>
  <si>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</si>
  <si>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</si>
  <si>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</si>
  <si>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</si>
  <si>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</si>
  <si>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</si>
  <si>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</si>
  <si>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</si>
  <si>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</si>
  <si>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</si>
  <si>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</si>
  <si>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</si>
  <si>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</si>
  <si>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</si>
  <si>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</si>
  <si>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</si>
  <si>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</si>
  <si>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</si>
  <si>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</si>
  <si>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</si>
  <si>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</si>
  <si>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</si>
  <si>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</si>
  <si>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</si>
  <si>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</si>
  <si>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</si>
  <si>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</si>
  <si>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</si>
  <si>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</si>
  <si>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</si>
  <si>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</si>
  <si>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</si>
  <si>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</si>
  <si>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</si>
  <si>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</si>
  <si>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</si>
  <si>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</si>
  <si>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</si>
  <si>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</si>
  <si>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</si>
  <si>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</si>
  <si>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</si>
  <si>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</si>
  <si>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</si>
  <si>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</si>
  <si>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</si>
  <si>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</si>
  <si>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</si>
  <si>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</si>
  <si>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</si>
  <si>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</si>
  <si>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</si>
  <si>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</si>
  <si>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</si>
  <si>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</si>
  <si>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</si>
  <si>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</si>
  <si>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</si>
  <si>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</si>
  <si>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</si>
  <si>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</si>
  <si>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</si>
  <si>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</si>
  <si>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</si>
  <si>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</si>
  <si>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</si>
  <si>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</si>
  <si>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</si>
  <si>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</si>
  <si>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</si>
  <si>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</si>
  <si>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</si>
  <si>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</si>
  <si>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</si>
  <si>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</si>
  <si>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</si>
  <si>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</si>
  <si>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</si>
  <si>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</si>
  <si>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</si>
  <si>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</si>
  <si>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</si>
  <si>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</si>
  <si>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</si>
  <si>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</si>
  <si>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</si>
  <si>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</si>
  <si>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</si>
  <si>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</si>
  <si>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</si>
  <si>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</si>
  <si>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</si>
  <si>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</si>
  <si>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</si>
  <si>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</si>
  <si>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</si>
  <si>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</si>
  <si>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</si>
  <si>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</si>
  <si>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</si>
  <si>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</si>
  <si>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</si>
  <si>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</si>
  <si>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</si>
  <si>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</si>
  <si>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</si>
  <si>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</si>
  <si>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</si>
  <si>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</si>
  <si>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</si>
  <si>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</si>
  <si>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</si>
  <si>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</si>
  <si>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</si>
  <si>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</si>
  <si>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</si>
  <si>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</si>
  <si>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</si>
  <si>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</si>
  <si>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</si>
  <si>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</si>
  <si>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</si>
  <si>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</si>
  <si>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</si>
  <si>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</si>
  <si>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</si>
  <si>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</si>
  <si>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</si>
  <si>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</si>
  <si>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</si>
  <si>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</si>
  <si>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</si>
  <si>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</si>
  <si>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</si>
  <si>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</si>
  <si>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</si>
  <si>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</si>
  <si>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</si>
  <si>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</si>
  <si>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</si>
  <si>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</si>
  <si>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</si>
  <si>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</si>
  <si>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</si>
  <si>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</si>
  <si>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</si>
  <si>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</si>
  <si>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</si>
  <si>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</si>
  <si>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</si>
  <si>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</si>
  <si>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</si>
  <si>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</si>
  <si>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</si>
  <si>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</si>
  <si>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</si>
  <si>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</si>
  <si>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</si>
  <si>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</si>
  <si>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</si>
  <si>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</si>
  <si>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</si>
  <si>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</si>
  <si>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</si>
  <si>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</si>
  <si>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</si>
  <si>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</si>
  <si>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</si>
  <si>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</si>
  <si>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</si>
  <si>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</si>
  <si>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</si>
  <si>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</si>
  <si>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</si>
  <si>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</si>
  <si>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</si>
  <si>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</si>
  <si>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</si>
  <si>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</si>
  <si>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</si>
  <si>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</si>
  <si>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</si>
  <si>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</si>
  <si>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</si>
  <si>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</si>
  <si>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</si>
  <si>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</si>
  <si>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</si>
  <si>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</si>
  <si>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</si>
  <si>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</si>
  <si>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</si>
  <si>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</si>
  <si>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</si>
  <si>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</si>
  <si>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</si>
  <si>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</si>
  <si>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</si>
  <si>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</si>
  <si>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</si>
  <si>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</si>
  <si>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</si>
  <si>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</si>
  <si>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</si>
  <si>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</si>
  <si>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</si>
  <si>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</si>
  <si>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</si>
  <si>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</si>
  <si>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</si>
  <si>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</si>
  <si>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</si>
  <si>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</si>
  <si>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</si>
  <si>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</si>
  <si>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</si>
  <si>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</si>
  <si>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</si>
  <si>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</si>
  <si>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</si>
  <si>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</si>
  <si>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</si>
  <si>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</si>
  <si>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</si>
  <si>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</si>
  <si>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</si>
  <si>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</si>
  <si>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</si>
  <si>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</si>
  <si>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</si>
  <si>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</si>
  <si>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</si>
  <si>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</si>
  <si>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</si>
  <si>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</si>
  <si>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</si>
  <si>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</si>
  <si>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</si>
  <si>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</si>
  <si>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</si>
  <si>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</si>
  <si>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</si>
  <si>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</si>
  <si>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</si>
  <si>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</si>
  <si>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</si>
  <si>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</si>
  <si>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</si>
  <si>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</si>
  <si>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</si>
  <si>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</si>
  <si>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</si>
  <si>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</si>
  <si>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</si>
  <si>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</si>
  <si>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</si>
  <si>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</si>
  <si>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</si>
  <si>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</si>
  <si>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</si>
  <si>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</si>
  <si>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</si>
  <si>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</si>
  <si>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</si>
  <si>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</si>
  <si>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</si>
  <si>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</si>
  <si>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</si>
  <si>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</si>
  <si>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</si>
  <si>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</si>
  <si>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</si>
  <si>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</si>
  <si>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</si>
  <si>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</si>
  <si>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</si>
  <si>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</si>
  <si>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</si>
  <si>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</si>
  <si>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</si>
  <si>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</si>
  <si>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</si>
  <si>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</si>
  <si>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</si>
  <si>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</si>
  <si>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</si>
  <si>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</si>
  <si>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</si>
  <si>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</si>
  <si>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</si>
  <si>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</si>
  <si>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</si>
  <si>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</si>
  <si>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</si>
  <si>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</si>
  <si>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</si>
  <si>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</si>
  <si>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</si>
  <si>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</si>
  <si>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</si>
  <si>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</si>
  <si>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</si>
  <si>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</si>
  <si>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</si>
  <si>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</si>
  <si>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</si>
  <si>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</si>
  <si>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</si>
  <si>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</si>
  <si>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</si>
  <si>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</si>
  <si>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</si>
  <si>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</si>
  <si>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</si>
  <si>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</si>
  <si>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</si>
  <si>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</si>
  <si>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</si>
  <si>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</si>
  <si>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</si>
  <si>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</si>
  <si>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</si>
  <si>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</si>
  <si>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</si>
  <si>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</si>
  <si>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</si>
  <si>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</si>
  <si>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</si>
  <si>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</si>
  <si>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</si>
  <si>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</si>
  <si>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</si>
  <si>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</si>
  <si>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</si>
  <si>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</si>
  <si>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</si>
  <si>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</si>
  <si>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</si>
  <si>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</si>
  <si>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</si>
  <si>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</si>
  <si>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</si>
  <si>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</si>
  <si>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</si>
  <si>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</si>
  <si>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</si>
  <si>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</si>
  <si>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</si>
  <si>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</si>
  <si>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</si>
  <si>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</si>
  <si>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</si>
  <si>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</si>
  <si>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</si>
  <si>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</si>
  <si>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</si>
  <si>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</si>
  <si>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</si>
  <si>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</si>
  <si>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</si>
  <si>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</si>
  <si>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</si>
  <si>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</si>
  <si>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</si>
  <si>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</si>
  <si>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</si>
  <si>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</si>
  <si>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</si>
  <si>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</si>
  <si>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</si>
  <si>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</si>
  <si>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</si>
  <si>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</si>
  <si>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</si>
  <si>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</si>
  <si>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</si>
  <si>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</si>
  <si>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</si>
  <si>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</si>
  <si>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</si>
  <si>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</si>
  <si>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</si>
  <si>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</si>
  <si>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</si>
  <si>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</si>
  <si>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</si>
  <si>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</si>
  <si>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</si>
  <si>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</si>
  <si>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</si>
  <si>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</si>
  <si>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</si>
  <si>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</si>
  <si>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</si>
  <si>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</si>
  <si>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</si>
  <si>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</si>
  <si>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</si>
  <si>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</si>
  <si>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</si>
  <si>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</si>
  <si>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</si>
  <si>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</si>
  <si>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</si>
  <si>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</si>
  <si>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</si>
  <si>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</si>
  <si>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</si>
  <si>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</si>
  <si>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</si>
  <si>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</si>
  <si>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</si>
  <si>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</si>
  <si>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</si>
  <si>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</si>
  <si>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</si>
  <si>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</si>
  <si>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</si>
  <si>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</si>
  <si>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</si>
  <si>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</si>
  <si>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</si>
  <si>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</si>
  <si>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</si>
  <si>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</si>
  <si>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</si>
  <si>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</si>
  <si>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</si>
  <si>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</si>
  <si>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</si>
  <si>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</si>
  <si>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</si>
  <si>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</si>
  <si>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</si>
  <si>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</si>
  <si>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</si>
  <si>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</si>
  <si>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</si>
  <si>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</si>
  <si>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</si>
  <si>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</si>
  <si>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</si>
  <si>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</si>
  <si>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</si>
  <si>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</si>
  <si>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</si>
  <si>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</si>
  <si>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</si>
  <si>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</si>
  <si>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</si>
  <si>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</si>
  <si>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</si>
  <si>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</si>
  <si>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</si>
  <si>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</si>
  <si>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</si>
  <si>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</si>
  <si>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</si>
  <si>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</si>
  <si>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</si>
  <si>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</si>
  <si>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</si>
  <si>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</si>
  <si>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</si>
  <si>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</si>
  <si>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</si>
  <si>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</si>
  <si>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</si>
  <si>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</si>
  <si>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</si>
  <si>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</si>
  <si>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</si>
  <si>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</si>
  <si>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</si>
  <si>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</si>
  <si>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</si>
  <si>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</si>
  <si>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</si>
  <si>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</si>
  <si>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</si>
  <si>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</si>
  <si>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</si>
  <si>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</si>
  <si>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</si>
  <si>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</si>
  <si>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</si>
  <si>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</si>
  <si>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</si>
  <si>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</si>
  <si>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</si>
  <si>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</si>
  <si>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</si>
  <si>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</si>
  <si>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</si>
  <si>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</si>
  <si>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</si>
  <si>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</si>
  <si>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</si>
  <si>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</si>
  <si>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</si>
  <si>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</si>
  <si>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</si>
  <si>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</si>
  <si>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</si>
  <si>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</si>
  <si>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</si>
  <si>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</si>
  <si>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</si>
  <si>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</si>
  <si>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</si>
  <si>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</si>
  <si>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</si>
  <si>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</si>
  <si>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</si>
  <si>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</si>
  <si>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</si>
  <si>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</si>
  <si>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</si>
  <si>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</si>
  <si>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</si>
  <si>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</si>
  <si>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</si>
  <si>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</si>
  <si>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</si>
  <si>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</si>
  <si>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</si>
  <si>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</si>
  <si>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</si>
  <si>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</si>
  <si>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</si>
  <si>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</si>
  <si>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</si>
  <si>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</si>
  <si>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</si>
  <si>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</si>
  <si>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</si>
  <si>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</si>
  <si>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</si>
  <si>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</si>
  <si>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</si>
  <si>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</si>
  <si>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</si>
  <si>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</si>
  <si>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</si>
  <si>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</si>
  <si>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</si>
  <si>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</si>
  <si>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</si>
  <si>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</si>
  <si>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</si>
  <si>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</si>
  <si>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</si>
  <si>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</si>
  <si>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</si>
  <si>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</si>
  <si>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</si>
  <si>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</si>
  <si>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</si>
  <si>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</si>
  <si>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</si>
  <si>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</si>
  <si>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</si>
  <si>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</si>
  <si>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</si>
  <si>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</si>
  <si>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</si>
  <si>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</si>
  <si>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</si>
  <si>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</si>
  <si>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</si>
  <si>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</si>
  <si>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</si>
  <si>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</si>
  <si>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</si>
  <si>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</si>
  <si>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</si>
  <si>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</si>
  <si>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</si>
  <si>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</si>
  <si>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</si>
  <si>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</si>
  <si>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</si>
  <si>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</si>
  <si>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</si>
  <si>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</si>
  <si>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</si>
  <si>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</si>
  <si>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</si>
  <si>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</si>
  <si>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</si>
  <si>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</si>
  <si>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</si>
  <si>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</si>
  <si>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</si>
  <si>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</si>
  <si>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</si>
  <si>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</si>
  <si>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</si>
  <si>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</si>
  <si>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</si>
  <si>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</si>
  <si>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</si>
  <si>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</si>
  <si>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</si>
  <si>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</si>
  <si>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</si>
  <si>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</si>
  <si>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</si>
  <si>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</si>
  <si>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</si>
  <si>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</si>
  <si>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</si>
  <si>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</si>
  <si>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</si>
  <si>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</si>
  <si>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</si>
  <si>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</si>
  <si>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</si>
  <si>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</si>
  <si>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</si>
  <si>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</si>
  <si>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</si>
  <si>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</si>
  <si>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</si>
  <si>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</si>
  <si>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</si>
  <si>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</si>
  <si>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</si>
  <si>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</si>
  <si>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</si>
  <si>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</si>
  <si>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</si>
  <si>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</si>
  <si>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</si>
  <si>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</si>
  <si>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</si>
  <si>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</si>
  <si>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</si>
  <si>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</si>
  <si>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</si>
  <si>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</si>
  <si>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</si>
  <si>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</si>
  <si>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</si>
  <si>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</si>
  <si>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</si>
  <si>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</si>
  <si>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</si>
  <si>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</si>
  <si>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</si>
  <si>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</si>
  <si>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</si>
  <si>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</si>
  <si>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</si>
  <si>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</si>
  <si>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</si>
  <si>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</si>
  <si>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</si>
  <si>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</si>
  <si>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</si>
  <si>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</si>
  <si>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</si>
  <si>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</si>
  <si>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</si>
  <si>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</si>
  <si>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</si>
  <si>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</si>
  <si>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</si>
  <si>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</si>
  <si>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</si>
  <si>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</si>
  <si>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</si>
  <si>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</si>
  <si>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</si>
  <si>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</si>
  <si>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</si>
  <si>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</si>
  <si>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</si>
  <si>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</si>
  <si>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</si>
  <si>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</si>
  <si>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</si>
  <si>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</si>
  <si>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</si>
  <si>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</si>
  <si>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</si>
  <si>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</si>
  <si>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</si>
  <si>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</si>
  <si>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</si>
  <si>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</si>
  <si>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</si>
  <si>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</si>
  <si>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</si>
  <si>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</si>
  <si>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</si>
  <si>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</si>
  <si>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</si>
  <si>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</si>
  <si>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</si>
  <si>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</si>
  <si>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</si>
  <si>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</si>
  <si>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</si>
  <si>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</si>
  <si>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</si>
  <si>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</si>
  <si>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</si>
  <si>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</si>
  <si>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</si>
  <si>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</si>
  <si>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</si>
  <si>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</si>
  <si>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</si>
  <si>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</si>
  <si>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</si>
  <si>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</si>
  <si>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</si>
  <si>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</si>
  <si>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</si>
  <si>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</si>
  <si>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</si>
  <si>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</si>
  <si>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</si>
  <si>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</si>
  <si>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</si>
  <si>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</si>
  <si>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</si>
  <si>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</si>
  <si>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</si>
  <si>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</si>
  <si>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</si>
  <si>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</si>
  <si>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</si>
  <si>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</si>
  <si>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</si>
  <si>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</si>
  <si>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</si>
  <si>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</si>
  <si>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</si>
  <si>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</si>
  <si>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</si>
  <si>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</si>
  <si>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</si>
  <si>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</si>
  <si>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</si>
  <si>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</si>
  <si>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</si>
  <si>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</si>
  <si>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</si>
  <si>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</si>
  <si>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</si>
  <si>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</si>
  <si>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</si>
  <si>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</si>
  <si>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</si>
  <si>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</si>
  <si>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</si>
  <si>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</si>
  <si>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</si>
  <si>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</si>
  <si>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</si>
  <si>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</si>
  <si>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</si>
  <si>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</si>
  <si>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</si>
  <si>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</si>
  <si>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</si>
  <si>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</si>
  <si>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</si>
  <si>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</si>
  <si>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</si>
  <si>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</si>
  <si>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</si>
  <si>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</si>
  <si>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</si>
  <si>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</si>
  <si>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</si>
  <si>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</si>
  <si>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</si>
  <si>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</si>
  <si>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</si>
  <si>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</si>
  <si>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</si>
  <si>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</si>
  <si>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</si>
  <si>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</si>
  <si>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</si>
  <si>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</si>
  <si>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</si>
  <si>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</si>
  <si>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</si>
  <si>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</si>
  <si>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</si>
  <si>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</si>
  <si>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</si>
  <si>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</si>
  <si>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</si>
  <si>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</si>
  <si>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</si>
  <si>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</si>
  <si>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</si>
  <si>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</si>
  <si>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</si>
  <si>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</si>
  <si>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</si>
  <si>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</si>
  <si>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</si>
  <si>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</si>
  <si>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</si>
  <si>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</si>
  <si>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</si>
  <si>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</si>
  <si>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</si>
  <si>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</si>
  <si>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</si>
  <si>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</si>
  <si>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</si>
  <si>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</si>
  <si>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</si>
  <si>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</si>
  <si>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</si>
  <si>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</si>
  <si>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</si>
  <si>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</si>
  <si>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</si>
  <si>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</si>
  <si>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</si>
  <si>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</si>
  <si>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</si>
  <si>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</si>
  <si>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</si>
  <si>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</si>
  <si>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</si>
  <si>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</si>
  <si>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</si>
  <si>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</si>
  <si>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</si>
  <si>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</si>
  <si>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</si>
  <si>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</si>
  <si>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</si>
  <si>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</si>
  <si>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</si>
  <si>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</si>
  <si>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</si>
  <si>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</si>
  <si>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</si>
  <si>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</si>
  <si>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</si>
  <si>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</si>
  <si>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</si>
  <si>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</si>
  <si>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</si>
  <si>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</si>
  <si>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</si>
  <si>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</si>
  <si>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</si>
  <si>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</si>
  <si>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</si>
  <si>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</si>
  <si>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</si>
  <si>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</si>
  <si>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</si>
  <si>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</si>
  <si>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</si>
  <si>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</si>
  <si>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</si>
  <si>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</si>
  <si>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</si>
  <si>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</si>
  <si>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</si>
  <si>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</si>
  <si>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</si>
  <si>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</si>
  <si>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</si>
  <si>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</si>
  <si>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</si>
  <si>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</si>
  <si>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</si>
  <si>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</si>
  <si>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</si>
  <si>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</si>
  <si>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</si>
  <si>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</si>
  <si>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</si>
  <si>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</si>
  <si>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</si>
  <si>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</si>
  <si>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</si>
  <si>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</si>
  <si>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</si>
  <si>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</si>
  <si>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</si>
  <si>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</si>
  <si>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</si>
  <si>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</si>
  <si>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</si>
  <si>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</si>
  <si>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</si>
  <si>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</si>
  <si>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</si>
  <si>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</si>
  <si>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</si>
  <si>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</si>
  <si>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</si>
  <si>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</si>
  <si>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</si>
  <si>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</si>
  <si>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</si>
  <si>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</si>
  <si>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</si>
  <si>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</si>
  <si>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</si>
  <si>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</si>
  <si>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</si>
  <si>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</si>
  <si>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</si>
  <si>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</si>
  <si>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</si>
  <si>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</si>
  <si>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</si>
  <si>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</si>
  <si>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</si>
  <si>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</si>
  <si>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</si>
  <si>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</si>
  <si>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</si>
  <si>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</si>
  <si>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</si>
  <si>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</si>
  <si>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</si>
  <si>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</si>
  <si>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</si>
  <si>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</si>
  <si>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</si>
  <si>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</si>
  <si>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</si>
  <si>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</si>
  <si>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</si>
  <si>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</si>
  <si>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</si>
  <si>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</si>
  <si>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</si>
  <si>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</si>
  <si>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</si>
  <si>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</si>
  <si>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</si>
  <si>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</si>
  <si>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</si>
  <si>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</si>
  <si>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</si>
  <si>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</si>
  <si>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</si>
  <si>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</si>
  <si>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</si>
  <si>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</si>
  <si>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</si>
  <si>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</si>
  <si>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</si>
  <si>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</si>
  <si>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</si>
  <si>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</si>
  <si>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</si>
  <si>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</si>
  <si>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</si>
  <si>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</si>
  <si>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</si>
  <si>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</si>
  <si>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</si>
  <si>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</si>
  <si>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</si>
  <si>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</si>
  <si>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</si>
  <si>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</si>
  <si>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</si>
  <si>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</si>
  <si>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</si>
  <si>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</si>
  <si>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</si>
  <si>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</si>
  <si>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</si>
  <si>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</si>
  <si>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</si>
  <si>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</si>
  <si>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</si>
  <si>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</si>
  <si>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</si>
  <si>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</si>
  <si>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</si>
  <si>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</si>
  <si>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</si>
  <si>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</si>
  <si>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</si>
  <si>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</si>
  <si>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</si>
  <si>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</si>
  <si>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</si>
  <si>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</si>
  <si>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</si>
  <si>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</si>
  <si>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</si>
  <si>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</si>
  <si>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</si>
  <si>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</si>
  <si>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</si>
  <si>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</si>
  <si>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</si>
  <si>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</si>
  <si>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</si>
  <si>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</si>
  <si>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</si>
  <si>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</si>
  <si>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</si>
  <si>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</si>
  <si>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</si>
  <si>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</si>
  <si>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</si>
  <si>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</si>
  <si>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</si>
  <si>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</si>
  <si>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</si>
  <si>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</si>
  <si>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</si>
  <si>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</si>
  <si>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</si>
  <si>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</si>
  <si>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</si>
  <si>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</si>
  <si>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</si>
  <si>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</si>
  <si>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</si>
  <si>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</si>
  <si>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</si>
  <si>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</si>
  <si>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</si>
  <si>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</si>
  <si>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</si>
  <si>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</si>
  <si>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</si>
  <si>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</si>
  <si>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</si>
  <si>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</si>
  <si>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</si>
  <si>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</si>
  <si>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</si>
  <si>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</si>
  <si>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</si>
  <si>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</si>
  <si>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</si>
  <si>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</si>
  <si>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</si>
  <si>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</si>
  <si>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</si>
  <si>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</si>
  <si>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</si>
  <si>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</si>
  <si>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</si>
  <si>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</si>
  <si>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</si>
  <si>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</si>
  <si>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</si>
  <si>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</si>
  <si>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</si>
  <si>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</si>
  <si>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</si>
  <si>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</si>
  <si>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</si>
  <si>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</si>
  <si>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</si>
  <si>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</si>
  <si>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</si>
  <si>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</si>
  <si>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</si>
  <si>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</si>
  <si>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</si>
  <si>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</si>
  <si>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</si>
  <si>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</si>
  <si>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</si>
  <si>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</si>
  <si>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</si>
  <si>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</si>
  <si>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</si>
  <si>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</si>
  <si>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</si>
  <si>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</si>
  <si>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</si>
  <si>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</si>
  <si>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</si>
  <si>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</si>
  <si>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</si>
  <si>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</si>
  <si>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</si>
  <si>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</si>
  <si>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</si>
  <si>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</si>
  <si>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</si>
  <si>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</si>
  <si>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</si>
  <si>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</si>
  <si>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</si>
  <si>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</si>
  <si>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</si>
  <si>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</si>
  <si>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</si>
  <si>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</si>
  <si>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</si>
  <si>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</si>
  <si>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</si>
  <si>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</si>
  <si>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</si>
  <si>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</si>
  <si>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</si>
  <si>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</si>
  <si>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</si>
  <si>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</si>
  <si>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</si>
  <si>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</si>
  <si>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</si>
  <si>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</si>
  <si>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</si>
  <si>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</si>
  <si>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</si>
  <si>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</si>
  <si>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</si>
  <si>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</si>
  <si>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</si>
  <si>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</si>
  <si>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</si>
  <si>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</si>
  <si>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</si>
  <si>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</si>
  <si>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</si>
  <si>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</si>
  <si>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</si>
  <si>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</si>
  <si>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</si>
  <si>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</si>
  <si>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</si>
  <si>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</si>
  <si>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</si>
  <si>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</si>
  <si>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</si>
  <si>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</si>
  <si>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</si>
  <si>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</si>
  <si>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</si>
  <si>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</si>
  <si>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</si>
  <si>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</si>
  <si>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</si>
  <si>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</si>
  <si>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</si>
  <si>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</si>
  <si>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</si>
  <si>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</si>
  <si>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</si>
  <si>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</si>
  <si>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</si>
  <si>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</si>
  <si>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</si>
  <si>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</si>
  <si>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</si>
  <si>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</si>
  <si>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</si>
  <si>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</si>
  <si>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</si>
  <si>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</si>
  <si>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</si>
  <si>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</si>
  <si>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</si>
  <si>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</si>
  <si>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</si>
  <si>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</si>
  <si>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</si>
  <si>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</si>
  <si>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</si>
  <si>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</si>
  <si>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</si>
  <si>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</si>
  <si>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</si>
  <si>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</si>
  <si>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</si>
  <si>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</si>
  <si>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</si>
  <si>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</si>
  <si>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</si>
  <si>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</si>
  <si>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</si>
  <si>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</si>
  <si>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</si>
  <si>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</si>
  <si>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</si>
  <si>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</si>
  <si>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</si>
  <si>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</si>
  <si>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</si>
  <si>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</si>
  <si>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</si>
  <si>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</si>
  <si>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</si>
  <si>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</si>
  <si>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</si>
  <si>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</si>
  <si>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</si>
  <si>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</si>
  <si>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</si>
  <si>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</si>
  <si>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</si>
  <si>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</si>
  <si>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</si>
  <si>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</si>
  <si>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</si>
  <si>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</si>
  <si>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</si>
  <si>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</si>
  <si>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</si>
  <si>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</si>
  <si>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</si>
  <si>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</si>
  <si>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</si>
  <si>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</si>
  <si>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</si>
  <si>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</si>
  <si>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</si>
  <si>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</si>
  <si>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</si>
  <si>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</si>
  <si>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</si>
  <si>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</si>
  <si>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</si>
  <si>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</si>
  <si>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</si>
  <si>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</si>
  <si>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</si>
  <si>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</si>
  <si>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</si>
  <si>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</si>
  <si>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</si>
  <si>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</si>
  <si>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</si>
  <si>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</si>
  <si>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</si>
  <si>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</si>
  <si>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</si>
  <si>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</si>
  <si>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</si>
  <si>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</si>
  <si>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</si>
  <si>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</si>
  <si>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</si>
  <si>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</si>
  <si>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</si>
  <si>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</si>
  <si>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</si>
  <si>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</si>
  <si>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</si>
  <si>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</si>
  <si>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</si>
  <si>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</si>
  <si>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</si>
  <si>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</si>
  <si>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</si>
  <si>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</si>
  <si>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</si>
  <si>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</si>
  <si>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</si>
  <si>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</si>
  <si>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</si>
  <si>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</si>
  <si>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</si>
  <si>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</si>
  <si>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</si>
  <si>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</si>
  <si>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</si>
  <si>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</si>
  <si>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</si>
  <si>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</si>
  <si>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</si>
  <si>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</si>
  <si>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</si>
  <si>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</si>
  <si>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</si>
  <si>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</si>
  <si>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</si>
  <si>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</si>
  <si>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</si>
  <si>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</si>
  <si>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</si>
  <si>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</si>
  <si>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</si>
  <si>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</si>
  <si>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</si>
  <si>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</si>
  <si>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</si>
  <si>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</si>
  <si>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</si>
  <si>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</si>
  <si>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</si>
  <si>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</si>
  <si>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</si>
  <si>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</si>
  <si>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</si>
  <si>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</si>
  <si>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</si>
  <si>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</si>
  <si>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</si>
  <si>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</si>
  <si>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</si>
  <si>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</si>
  <si>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</si>
  <si>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</si>
  <si>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</si>
  <si>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</si>
  <si>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</si>
  <si>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</si>
  <si>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</si>
  <si>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</si>
  <si>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</si>
  <si>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</si>
  <si>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</si>
  <si>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</si>
  <si>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</si>
  <si>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</si>
  <si>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</si>
  <si>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</si>
  <si>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</si>
  <si>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</si>
  <si>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</si>
  <si>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</si>
  <si>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</si>
  <si>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</si>
  <si>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</si>
  <si>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</si>
  <si>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</si>
  <si>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</si>
  <si>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</si>
  <si>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</si>
  <si>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</si>
  <si>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</si>
  <si>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</si>
  <si>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</si>
  <si>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</si>
  <si>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</si>
  <si>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</si>
  <si>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</si>
  <si>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</si>
  <si>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</si>
  <si>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</si>
  <si>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</si>
  <si>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</si>
  <si>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</si>
  <si>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</si>
  <si>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</si>
  <si>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</si>
  <si>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</si>
  <si>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</si>
  <si>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</si>
  <si>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</si>
  <si>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</si>
  <si>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</si>
  <si>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</si>
  <si>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</si>
  <si>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</si>
  <si>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</si>
  <si>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</si>
  <si>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</si>
  <si>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</si>
  <si>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</si>
  <si>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</si>
  <si>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</si>
  <si>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</si>
  <si>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</si>
  <si>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</si>
  <si>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</si>
  <si>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</si>
  <si>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</si>
  <si>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</si>
  <si>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</si>
  <si>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</si>
  <si>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</si>
  <si>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</si>
  <si>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</si>
  <si>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</si>
  <si>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</si>
  <si>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</si>
  <si>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</si>
  <si>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</si>
  <si>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</si>
  <si>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</si>
  <si>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</si>
  <si>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</si>
  <si>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</si>
  <si>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</si>
  <si>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</si>
  <si>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</si>
  <si>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</si>
  <si>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</si>
  <si>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</si>
  <si>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</si>
  <si>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</si>
  <si>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</si>
  <si>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</si>
  <si>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</si>
  <si>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</si>
  <si>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</si>
  <si>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</si>
  <si>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</si>
  <si>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</si>
  <si>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</si>
  <si>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</si>
  <si>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</si>
  <si>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</si>
  <si>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</si>
  <si>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</si>
  <si>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</si>
  <si>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</si>
  <si>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</si>
  <si>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</si>
  <si>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</si>
  <si>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</si>
  <si>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</si>
  <si>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</si>
  <si>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</si>
  <si>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</si>
  <si>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</si>
  <si>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</si>
  <si>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</si>
  <si>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</si>
  <si>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</si>
  <si>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</si>
  <si>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</si>
  <si>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</si>
  <si>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</si>
  <si>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</si>
  <si>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</si>
  <si>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</si>
  <si>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</si>
  <si>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</si>
  <si>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</si>
  <si>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</si>
  <si>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</si>
  <si>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</si>
  <si>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</si>
  <si>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</si>
  <si>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</si>
  <si>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</si>
  <si>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</si>
  <si>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</si>
  <si>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</si>
  <si>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</si>
  <si>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</si>
  <si>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</si>
  <si>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</si>
  <si>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</si>
  <si>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</si>
  <si>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</si>
  <si>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</si>
  <si>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</si>
  <si>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</si>
  <si>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</si>
  <si>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</si>
  <si>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</si>
  <si>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</si>
  <si>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</si>
  <si>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</si>
  <si>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</si>
  <si>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</si>
  <si>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</si>
  <si>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</si>
  <si>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</si>
  <si>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</si>
  <si>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</si>
  <si>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</si>
  <si>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</si>
  <si>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</si>
  <si>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</si>
  <si>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</si>
  <si>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</si>
  <si>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</si>
  <si>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</si>
  <si>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</si>
  <si>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</si>
  <si>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</si>
  <si>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</si>
  <si>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</si>
  <si>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</si>
  <si>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</si>
  <si>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</si>
  <si>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</si>
  <si>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</si>
  <si>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</si>
  <si>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</si>
  <si>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</si>
  <si>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</si>
  <si>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</si>
  <si>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</si>
  <si>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</si>
  <si>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</si>
  <si>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</si>
  <si>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</si>
  <si>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</si>
  <si>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</si>
  <si>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</si>
  <si>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</si>
  <si>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</si>
  <si>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</si>
  <si>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</si>
  <si>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</si>
  <si>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</si>
  <si>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</si>
  <si>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</si>
  <si>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</si>
  <si>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</si>
  <si>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</si>
  <si>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</si>
  <si>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</si>
  <si>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</si>
  <si>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</si>
  <si>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</si>
  <si>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</si>
  <si>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</si>
  <si>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</si>
  <si>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</si>
  <si>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</si>
  <si>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</si>
  <si>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</si>
  <si>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</si>
  <si>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</si>
  <si>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</si>
  <si>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</si>
  <si>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</si>
  <si>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</si>
  <si>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</si>
  <si>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</si>
  <si>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</si>
  <si>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</si>
  <si>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</si>
  <si>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</si>
  <si>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</si>
  <si>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</si>
  <si>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</si>
  <si>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</si>
  <si>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</si>
  <si>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</si>
  <si>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</si>
  <si>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</si>
  <si>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</si>
  <si>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</si>
  <si>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</si>
  <si>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</si>
  <si>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</si>
  <si>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</si>
  <si>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</si>
  <si>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</si>
  <si>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</si>
  <si>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</si>
  <si>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</si>
  <si>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</si>
  <si>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</si>
  <si>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</si>
  <si>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</si>
  <si>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</si>
  <si>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</si>
  <si>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</si>
  <si>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</si>
  <si>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</si>
  <si>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</si>
  <si>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</si>
  <si>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</si>
  <si>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</si>
  <si>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</si>
  <si>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</si>
  <si>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</si>
  <si>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</si>
  <si>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</si>
  <si>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</si>
  <si>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</si>
  <si>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</si>
  <si>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</si>
  <si>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</si>
  <si>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</si>
  <si>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</si>
  <si>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</si>
  <si>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</si>
  <si>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</si>
  <si>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</si>
  <si>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</si>
  <si>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</si>
  <si>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</si>
  <si>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</si>
  <si>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</si>
  <si>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</si>
  <si>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</si>
  <si>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</si>
  <si>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</si>
  <si>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</si>
  <si>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</si>
  <si>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</si>
  <si>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</si>
  <si>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</si>
  <si>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</si>
  <si>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</si>
  <si>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</si>
  <si>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</si>
  <si>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</si>
  <si>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</si>
  <si>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</si>
  <si>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</si>
  <si>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</si>
  <si>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</si>
  <si>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</si>
  <si>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</si>
  <si>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</si>
  <si>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</si>
  <si>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</si>
  <si>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</si>
  <si>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</si>
  <si>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</si>
  <si>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</si>
  <si>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</si>
  <si>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</si>
  <si>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</si>
  <si>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</si>
  <si>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</si>
  <si>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</si>
  <si>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</si>
  <si>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</si>
  <si>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</si>
  <si>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</si>
  <si>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</si>
  <si>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</si>
  <si>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</si>
  <si>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</si>
  <si>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</si>
  <si>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</si>
  <si>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</si>
  <si>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</si>
  <si>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</si>
  <si>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</si>
  <si>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</si>
  <si>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</si>
  <si>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</si>
  <si>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</si>
  <si>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</si>
  <si>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</si>
  <si>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</si>
  <si>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</si>
  <si>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</si>
  <si>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</si>
  <si>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</si>
  <si>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</si>
  <si>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</si>
  <si>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</si>
  <si>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</si>
  <si>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</si>
  <si>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</si>
  <si>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</si>
  <si>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</si>
  <si>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</si>
  <si>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</si>
  <si>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</si>
  <si>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</si>
  <si>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</si>
  <si>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</si>
  <si>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</si>
  <si>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</si>
  <si>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</si>
  <si>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</si>
  <si>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</si>
  <si>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</si>
  <si>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</si>
  <si>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</si>
  <si>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</si>
  <si>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</si>
  <si>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</si>
  <si>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</si>
  <si>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</si>
  <si>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</si>
  <si>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</si>
  <si>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</si>
  <si>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</si>
  <si>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</si>
  <si>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</si>
  <si>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</si>
  <si>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</si>
  <si>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</si>
  <si>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</si>
  <si>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</si>
  <si>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</si>
  <si>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</si>
  <si>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</si>
  <si>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</si>
  <si>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</si>
  <si>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</si>
  <si>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</si>
  <si>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</si>
  <si>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</si>
  <si>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</si>
  <si>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</si>
  <si>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</si>
  <si>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</si>
  <si>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</si>
  <si>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</si>
  <si>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</si>
  <si>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</si>
  <si>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</si>
  <si>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</si>
  <si>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</si>
  <si>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</si>
  <si>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</si>
  <si>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</si>
  <si>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</si>
  <si>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</si>
  <si>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</si>
  <si>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</si>
  <si>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</si>
  <si>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</si>
  <si>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</si>
  <si>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</si>
  <si>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</si>
  <si>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</si>
  <si>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</si>
  <si>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</si>
  <si>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</si>
  <si>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</si>
  <si>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</si>
  <si>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</si>
  <si>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</si>
  <si>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</si>
  <si>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</si>
  <si>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</si>
  <si>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</si>
  <si>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</si>
  <si>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</si>
  <si>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</si>
  <si>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</si>
  <si>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</si>
  <si>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</si>
  <si>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</si>
  <si>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</si>
  <si>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</si>
  <si>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</si>
  <si>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</si>
  <si>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</si>
  <si>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</si>
  <si>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</si>
  <si>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</si>
  <si>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</si>
  <si>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</si>
  <si>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</si>
  <si>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</si>
  <si>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</si>
  <si>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</si>
  <si>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</si>
  <si>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</si>
  <si>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</si>
  <si>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</si>
  <si>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</si>
  <si>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</si>
  <si>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</si>
  <si>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</si>
  <si>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</si>
  <si>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</si>
  <si>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</si>
  <si>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</si>
  <si>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</si>
  <si>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</si>
  <si>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</si>
  <si>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</si>
  <si>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</si>
  <si>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</si>
  <si>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</si>
  <si>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</si>
  <si>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</si>
  <si>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</si>
  <si>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</si>
  <si>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</si>
  <si>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</si>
  <si>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</si>
  <si>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</si>
  <si>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</si>
  <si>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</si>
  <si>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</si>
  <si>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</si>
  <si>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</si>
  <si>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</si>
  <si>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</si>
  <si>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</si>
  <si>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</si>
  <si>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</si>
  <si>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</si>
  <si>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</si>
  <si>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</si>
  <si>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</si>
  <si>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</si>
  <si>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</si>
  <si>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</si>
  <si>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</si>
  <si>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</si>
  <si>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</si>
  <si>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</si>
  <si>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</si>
  <si>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</si>
  <si>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</si>
  <si>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</si>
  <si>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</si>
  <si>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</si>
  <si>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</si>
  <si>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</si>
  <si>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</si>
  <si>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</si>
  <si>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</si>
  <si>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</si>
  <si>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</si>
  <si>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</si>
  <si>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</si>
  <si>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</si>
  <si>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</si>
  <si>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</si>
  <si>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</si>
  <si>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</si>
  <si>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</si>
  <si>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</si>
  <si>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</si>
  <si>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</si>
  <si>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</si>
  <si>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</si>
  <si>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</si>
  <si>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</si>
  <si>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</si>
  <si>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</si>
  <si>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</si>
  <si>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</si>
  <si>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</si>
  <si>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</si>
  <si>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</si>
  <si>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</si>
  <si>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</si>
  <si>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</si>
  <si>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</si>
  <si>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</si>
  <si>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</si>
  <si>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</si>
  <si>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</si>
  <si>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</si>
  <si>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</si>
  <si>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</si>
  <si>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</si>
  <si>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</si>
  <si>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</si>
  <si>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</si>
  <si>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</si>
  <si>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</si>
  <si>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</si>
  <si>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</si>
  <si>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</si>
  <si>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</si>
  <si>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</si>
  <si>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</si>
  <si>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</si>
  <si>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</si>
  <si>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</si>
  <si>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</si>
  <si>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</si>
  <si>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</si>
  <si>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</si>
  <si>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</si>
  <si>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</si>
  <si>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</si>
  <si>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</si>
  <si>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</si>
  <si>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</si>
  <si>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</si>
  <si>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</si>
  <si>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</si>
  <si>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</si>
  <si>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</si>
  <si>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</si>
  <si>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</si>
  <si>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</si>
  <si>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</si>
  <si>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</si>
  <si>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</si>
  <si>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</si>
  <si>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</si>
  <si>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</si>
  <si>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</si>
  <si>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</si>
  <si>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</si>
  <si>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</si>
  <si>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</si>
  <si>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</si>
  <si>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</si>
  <si>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</si>
  <si>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</si>
  <si>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</si>
  <si>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</si>
  <si>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</si>
  <si>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</si>
  <si>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</si>
  <si>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</si>
  <si>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</si>
  <si>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</si>
  <si>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</si>
  <si>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</si>
  <si>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</si>
  <si>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</si>
  <si>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</si>
  <si>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</si>
  <si>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</si>
  <si>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</si>
  <si>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</si>
  <si>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</si>
  <si>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</si>
  <si>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</si>
  <si>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</si>
  <si>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</si>
  <si>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</si>
  <si>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</si>
  <si>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</si>
  <si>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</si>
  <si>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</si>
  <si>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</si>
  <si>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</si>
  <si>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</si>
  <si>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</si>
  <si>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</si>
  <si>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</si>
  <si>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</si>
  <si>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</si>
  <si>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</si>
  <si>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</si>
  <si>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</si>
  <si>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</si>
  <si>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</si>
  <si>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</si>
  <si>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</si>
  <si>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</si>
  <si>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</si>
  <si>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</si>
  <si>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</si>
  <si>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</si>
  <si>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</si>
  <si>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</si>
  <si>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</si>
  <si>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</si>
  <si>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</si>
  <si>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</si>
  <si>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</si>
  <si>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</si>
  <si>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</si>
  <si>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</si>
  <si>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</si>
  <si>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</si>
  <si>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</si>
  <si>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</si>
  <si>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</si>
  <si>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</si>
  <si>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</si>
  <si>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</si>
  <si>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</si>
  <si>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</si>
  <si>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</si>
  <si>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</si>
  <si>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</si>
  <si>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</si>
  <si>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</si>
  <si>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</si>
  <si>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</si>
  <si>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</si>
  <si>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</si>
  <si>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</si>
  <si>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</si>
  <si>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</si>
  <si>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</si>
  <si>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</si>
  <si>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</si>
  <si>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</si>
  <si>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</si>
  <si>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</si>
  <si>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</si>
  <si>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</si>
  <si>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</si>
  <si>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</si>
  <si>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</si>
  <si>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</si>
  <si>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</si>
  <si>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</si>
  <si>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</si>
  <si>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</si>
  <si>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</si>
  <si>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</si>
  <si>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</si>
  <si>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</si>
  <si>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</si>
  <si>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</si>
  <si>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</si>
  <si>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</si>
  <si>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</si>
  <si>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</si>
  <si>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</si>
  <si>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</si>
  <si>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</si>
  <si>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</si>
  <si>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</si>
  <si>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</si>
  <si>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</si>
  <si>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</si>
  <si>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</si>
  <si>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</si>
  <si>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</si>
  <si>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</si>
  <si>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</si>
  <si>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</si>
  <si>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</si>
  <si>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</si>
  <si>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</si>
  <si>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</si>
  <si>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</si>
  <si>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</si>
  <si>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</si>
  <si>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</si>
  <si>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</si>
  <si>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</si>
  <si>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</si>
  <si>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</si>
  <si>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</si>
  <si>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</si>
  <si>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</si>
  <si>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</si>
  <si>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</si>
  <si>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</si>
  <si>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</si>
  <si>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</si>
  <si>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</si>
  <si>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</si>
  <si>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</si>
  <si>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</si>
  <si>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</si>
  <si>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</si>
  <si>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</si>
  <si>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</si>
  <si>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</si>
  <si>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</si>
  <si>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</si>
  <si>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</si>
  <si>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</si>
  <si>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</si>
  <si>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</si>
  <si>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</si>
  <si>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</si>
  <si>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</si>
  <si>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</si>
  <si>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</si>
  <si>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</si>
  <si>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</si>
  <si>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</si>
  <si>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</si>
  <si>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</si>
  <si>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</si>
  <si>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</si>
  <si>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</si>
  <si>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</si>
  <si>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</si>
  <si>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</si>
  <si>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</si>
  <si>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</si>
  <si>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</si>
  <si>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</si>
  <si>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</si>
  <si>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</si>
  <si>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</si>
  <si>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</si>
  <si>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</si>
  <si>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</si>
  <si>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</si>
  <si>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</si>
  <si>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</si>
  <si>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</si>
  <si>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</si>
  <si>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</si>
  <si>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</si>
  <si>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</si>
  <si>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</si>
  <si>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</si>
  <si>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</si>
  <si>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</si>
  <si>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</si>
  <si>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</si>
  <si>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</si>
  <si>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</si>
  <si>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</si>
  <si>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</si>
  <si>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</si>
  <si>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</si>
  <si>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</si>
  <si>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</si>
  <si>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</si>
  <si>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</si>
  <si>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</si>
  <si>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</si>
  <si>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</si>
  <si>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</si>
  <si>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</si>
  <si>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</si>
  <si>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</si>
  <si>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</si>
  <si>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</si>
  <si>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</si>
  <si>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</si>
  <si>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</si>
  <si>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</si>
  <si>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</si>
  <si>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</si>
  <si>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</si>
  <si>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</si>
  <si>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</si>
  <si>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</si>
  <si>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</si>
  <si>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</si>
  <si>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</si>
  <si>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</si>
  <si>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</si>
  <si>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</si>
  <si>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</si>
  <si>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</si>
  <si>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</si>
  <si>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</si>
  <si>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</si>
  <si>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</si>
  <si>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</si>
  <si>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</si>
  <si>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</si>
  <si>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</si>
  <si>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</si>
  <si>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</si>
  <si>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</si>
  <si>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</si>
  <si>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</si>
  <si>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</si>
  <si>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</si>
  <si>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</si>
  <si>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</si>
  <si>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</si>
  <si>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</si>
  <si>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</si>
  <si>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</si>
  <si>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</si>
  <si>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</si>
  <si>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</si>
  <si>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</si>
  <si>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</si>
  <si>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</si>
  <si>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</si>
  <si>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</si>
  <si>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</si>
  <si>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</si>
  <si>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</si>
  <si>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</si>
  <si>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</si>
  <si>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</si>
  <si>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</si>
  <si>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</si>
  <si>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</si>
  <si>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</si>
  <si>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</si>
  <si>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</si>
  <si>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</si>
  <si>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</si>
  <si>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</si>
  <si>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</si>
  <si>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</si>
  <si>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</si>
  <si>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</si>
  <si>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</si>
  <si>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</si>
  <si>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</si>
  <si>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</si>
  <si>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</si>
  <si>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</si>
  <si>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</si>
  <si>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</si>
  <si>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</si>
  <si>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</si>
  <si>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</si>
  <si>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</si>
  <si>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</si>
  <si>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</si>
  <si>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</si>
  <si>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</si>
  <si>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</si>
  <si>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</si>
  <si>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</si>
  <si>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</si>
  <si>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</si>
  <si>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</si>
  <si>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</si>
  <si>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</si>
  <si>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</si>
  <si>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</si>
  <si>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</si>
  <si>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</si>
  <si>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</si>
  <si>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</si>
  <si>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</si>
  <si>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</si>
  <si>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</si>
  <si>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</si>
  <si>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</si>
  <si>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</si>
  <si>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</si>
  <si>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</si>
  <si>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</si>
  <si>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</si>
  <si>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</si>
  <si>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</si>
  <si>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</si>
  <si>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</si>
  <si>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</si>
  <si>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</si>
  <si>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</si>
  <si>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</si>
  <si>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</si>
  <si>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</si>
  <si>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</si>
  <si>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</si>
  <si>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</si>
  <si>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</si>
  <si>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</si>
  <si>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</si>
  <si>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</si>
  <si>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</si>
  <si>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</si>
  <si>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</si>
  <si>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</si>
  <si>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</si>
  <si>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</si>
  <si>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</si>
  <si>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</si>
  <si>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</si>
  <si>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</si>
  <si>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</si>
  <si>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</si>
  <si>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</si>
  <si>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</si>
  <si>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</si>
  <si>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</si>
  <si>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</si>
  <si>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</si>
  <si>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</si>
  <si>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</si>
  <si>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</si>
  <si>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</si>
  <si>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</si>
  <si>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</si>
  <si>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</si>
  <si>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</si>
  <si>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</si>
  <si>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</si>
  <si>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</si>
  <si>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</si>
  <si>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</si>
  <si>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</si>
  <si>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</si>
  <si>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</si>
  <si>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</si>
  <si>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</si>
  <si>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</si>
  <si>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</si>
  <si>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</si>
  <si>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</si>
  <si>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</si>
  <si>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</si>
  <si>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</si>
  <si>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</si>
  <si>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</si>
  <si>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</si>
  <si>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</si>
  <si>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</si>
  <si>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</si>
  <si>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</si>
  <si>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</si>
  <si>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</si>
  <si>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</si>
  <si>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</si>
  <si>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</si>
  <si>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</si>
  <si>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</si>
  <si>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</si>
  <si>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</si>
  <si>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</si>
  <si>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</si>
  <si>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</si>
  <si>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</si>
  <si>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</si>
  <si>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</si>
  <si>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</si>
  <si>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</si>
  <si>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</si>
  <si>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</si>
  <si>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</si>
  <si>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</si>
  <si>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</si>
  <si>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</si>
  <si>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</si>
  <si>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</si>
  <si>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</si>
  <si>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</si>
  <si>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</si>
  <si>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</si>
  <si>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</si>
  <si>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</si>
  <si>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</si>
  <si>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</si>
  <si>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</si>
  <si>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</si>
  <si>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</si>
  <si>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</si>
  <si>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</si>
  <si>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</si>
  <si>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</si>
  <si>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</si>
  <si>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</si>
  <si>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</si>
  <si>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</si>
  <si>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</si>
  <si>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</si>
  <si>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</si>
  <si>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</si>
  <si>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</si>
  <si>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</si>
  <si>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</si>
  <si>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</si>
  <si>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</si>
  <si>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</si>
  <si>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</si>
  <si>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</si>
  <si>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</si>
  <si>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</si>
  <si>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</si>
  <si>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</si>
  <si>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</si>
  <si>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</si>
  <si>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</si>
  <si>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</si>
  <si>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</si>
  <si>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</si>
  <si>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</si>
  <si>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</si>
  <si>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</si>
  <si>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</si>
  <si>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</si>
  <si>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</si>
  <si>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</si>
  <si>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</si>
  <si>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</si>
  <si>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</si>
  <si>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</si>
  <si>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</si>
  <si>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</si>
  <si>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</si>
  <si>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</si>
  <si>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</si>
  <si>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</si>
  <si>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</si>
  <si>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</si>
  <si>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</si>
  <si>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</si>
  <si>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</si>
  <si>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</si>
  <si>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</si>
  <si>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</si>
  <si>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</si>
  <si>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</si>
  <si>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</si>
  <si>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</si>
  <si>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</si>
  <si>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</si>
  <si>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</si>
  <si>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</si>
  <si>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</si>
  <si>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</si>
  <si>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</si>
  <si>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</si>
  <si>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</si>
  <si>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</si>
  <si>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</si>
  <si>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</si>
  <si>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</si>
  <si>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</si>
  <si>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</si>
  <si>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</si>
  <si>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</si>
  <si>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</si>
  <si>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</si>
  <si>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</si>
  <si>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</si>
  <si>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</si>
  <si>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</si>
  <si>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</si>
  <si>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</si>
  <si>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</si>
  <si>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</si>
  <si>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</si>
  <si>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</si>
  <si>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</si>
  <si>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</si>
  <si>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</si>
  <si>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</si>
  <si>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</si>
  <si>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</si>
  <si>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</si>
  <si>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</si>
  <si>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</si>
  <si>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</si>
  <si>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</si>
  <si>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</si>
  <si>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</si>
  <si>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</si>
  <si>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</si>
  <si>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</si>
  <si>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</si>
  <si>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</si>
  <si>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</si>
  <si>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</si>
  <si>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</si>
  <si>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</si>
  <si>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</si>
  <si>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</si>
  <si>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</si>
  <si>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</si>
  <si>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</si>
  <si>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</si>
  <si>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</si>
  <si>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</si>
  <si>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</si>
  <si>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</si>
  <si>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</si>
  <si>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</si>
  <si>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</si>
  <si>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</si>
  <si>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</si>
  <si>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</si>
  <si>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</si>
  <si>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</si>
  <si>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</si>
  <si>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</si>
  <si>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</si>
  <si>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</si>
  <si>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</si>
  <si>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</si>
  <si>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</si>
  <si>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</si>
  <si>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</si>
  <si>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</si>
  <si>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</si>
  <si>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</si>
  <si>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</si>
  <si>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</si>
  <si>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</si>
  <si>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</si>
  <si>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</si>
  <si>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</si>
  <si>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</si>
  <si>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</si>
  <si>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</si>
  <si>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</si>
  <si>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</si>
  <si>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</si>
  <si>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</si>
  <si>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</si>
  <si>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</si>
  <si>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</si>
  <si>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</si>
  <si>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</si>
  <si>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</si>
  <si>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</si>
  <si>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</si>
  <si>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</si>
  <si>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</si>
  <si>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</si>
  <si>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</si>
  <si>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</si>
  <si>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</si>
  <si>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</si>
  <si>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</si>
  <si>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</si>
  <si>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</si>
  <si>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</si>
  <si>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</si>
  <si>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</si>
  <si>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</si>
  <si>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</si>
  <si>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</si>
  <si>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</si>
  <si>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</si>
  <si>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</si>
  <si>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</si>
  <si>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</si>
  <si>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</si>
  <si>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</si>
  <si>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</si>
  <si>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</si>
  <si>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</si>
  <si>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</si>
  <si>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</si>
  <si>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</si>
  <si>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</si>
  <si>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</si>
  <si>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</si>
  <si>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</si>
  <si>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</si>
  <si>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</si>
  <si>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</si>
  <si>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</si>
  <si>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</si>
  <si>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</si>
  <si>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</si>
  <si>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</si>
  <si>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</si>
  <si>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</si>
  <si>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</si>
  <si>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</si>
  <si>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</si>
  <si>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</si>
  <si>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</si>
  <si>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</si>
  <si>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</si>
  <si>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</si>
  <si>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</si>
  <si>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</si>
  <si>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</si>
  <si>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</si>
  <si>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</si>
  <si>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</si>
  <si>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</si>
  <si>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</si>
  <si>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</si>
  <si>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</si>
  <si>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</si>
  <si>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</si>
  <si>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</si>
  <si>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</si>
  <si>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</si>
  <si>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</si>
  <si>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</si>
  <si>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</si>
  <si>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</si>
  <si>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</si>
  <si>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</si>
  <si>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</si>
  <si>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</si>
  <si>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</si>
  <si>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</si>
  <si>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</si>
  <si>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</si>
  <si>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</si>
  <si>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</si>
  <si>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</si>
  <si>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</si>
  <si>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</si>
  <si>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</si>
  <si>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</si>
  <si>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</si>
  <si>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</si>
  <si>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</si>
  <si>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</si>
  <si>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</si>
  <si>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</si>
  <si>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</si>
  <si>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</si>
  <si>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</si>
  <si>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</si>
  <si>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</si>
  <si>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</si>
  <si>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</si>
  <si>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</si>
  <si>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</si>
  <si>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</si>
  <si>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</si>
  <si>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</si>
  <si>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</si>
  <si>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</si>
  <si>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</si>
  <si>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</si>
  <si>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</si>
  <si>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</si>
  <si>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</si>
  <si>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</si>
  <si>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</si>
  <si>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</si>
  <si>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</si>
  <si>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</si>
  <si>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</si>
  <si>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</si>
  <si>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</si>
  <si>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</si>
  <si>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</si>
  <si>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</si>
  <si>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</si>
  <si>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</si>
  <si>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</si>
  <si>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</si>
  <si>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</si>
  <si>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</si>
  <si>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</si>
  <si>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</si>
  <si>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</si>
  <si>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</si>
  <si>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</si>
  <si>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</si>
  <si>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</si>
  <si>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</si>
  <si>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</si>
  <si>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</si>
  <si>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</si>
  <si>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</si>
  <si>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</si>
  <si>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</si>
  <si>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</si>
  <si>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</si>
  <si>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</si>
  <si>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</si>
  <si>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</si>
  <si>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</si>
  <si>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</si>
  <si>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</si>
  <si>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</si>
  <si>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</si>
  <si>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</si>
  <si>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</si>
  <si>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</si>
  <si>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</si>
  <si>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</si>
  <si>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</si>
  <si>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</si>
  <si>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</si>
  <si>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</si>
  <si>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</si>
  <si>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</si>
  <si>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</si>
  <si>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</si>
  <si>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</si>
  <si>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</si>
  <si>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</si>
  <si>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</si>
  <si>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</si>
  <si>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</si>
  <si>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</si>
  <si>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</si>
  <si>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</si>
  <si>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</si>
  <si>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</si>
  <si>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</si>
  <si>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</si>
  <si>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</si>
  <si>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</si>
  <si>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</si>
  <si>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</si>
  <si>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</si>
  <si>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</si>
  <si>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</si>
  <si>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</si>
  <si>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</si>
  <si>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</si>
  <si>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</si>
  <si>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</si>
  <si>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</si>
  <si>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</si>
  <si>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</si>
  <si>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</si>
  <si>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</si>
  <si>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</si>
  <si>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</si>
  <si>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</si>
  <si>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</si>
  <si>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</si>
  <si>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</si>
  <si>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</si>
  <si>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</si>
  <si>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</si>
  <si>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</si>
  <si>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</si>
  <si>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</si>
  <si>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</si>
  <si>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</si>
  <si>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</si>
  <si>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</si>
  <si>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</si>
  <si>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</si>
  <si>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</si>
  <si>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</si>
  <si>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</si>
  <si>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</si>
  <si>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</si>
  <si>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</si>
  <si>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</si>
  <si>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</si>
  <si>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</si>
  <si>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</si>
  <si>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</si>
  <si>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</si>
  <si>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</si>
  <si>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</si>
  <si>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</si>
  <si>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</si>
  <si>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</si>
  <si>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</si>
  <si>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</si>
  <si>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</si>
  <si>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</si>
  <si>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</si>
  <si>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</si>
  <si>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</si>
  <si>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</si>
  <si>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</si>
  <si>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</si>
  <si>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</si>
  <si>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</si>
  <si>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</si>
  <si>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</si>
  <si>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</si>
  <si>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</si>
  <si>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</si>
  <si>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</si>
  <si>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</si>
  <si>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</si>
  <si>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</si>
  <si>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</si>
  <si>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</si>
  <si>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</si>
  <si>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</si>
  <si>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</si>
  <si>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</si>
  <si>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</si>
  <si>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</si>
  <si>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</si>
  <si>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</si>
  <si>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</si>
  <si>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</si>
  <si>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</si>
  <si>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</si>
  <si>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</si>
  <si>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</si>
  <si>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</si>
  <si>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</si>
  <si>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</si>
  <si>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</si>
  <si>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</si>
  <si>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</si>
  <si>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</si>
  <si>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</si>
  <si>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</si>
  <si>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</si>
  <si>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</si>
  <si>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</si>
  <si>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</si>
  <si>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</si>
  <si>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</si>
  <si>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</si>
  <si>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</si>
  <si>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</si>
  <si>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</si>
  <si>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</si>
  <si>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</si>
  <si>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</si>
  <si>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</si>
  <si>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</si>
  <si>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</si>
  <si>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</si>
  <si>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</si>
  <si>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</si>
  <si>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</si>
  <si>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</si>
  <si>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</si>
  <si>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</si>
  <si>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</si>
  <si>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</si>
  <si>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</si>
  <si>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</si>
  <si>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</si>
  <si>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</si>
  <si>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</si>
  <si>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</si>
  <si>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</si>
  <si>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</si>
  <si>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</si>
  <si>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</si>
  <si>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</si>
  <si>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</si>
  <si>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</si>
  <si>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</si>
  <si>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</si>
  <si>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</si>
  <si>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</si>
  <si>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</si>
  <si>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</si>
  <si>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</si>
  <si>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</si>
  <si>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</si>
  <si>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</si>
  <si>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</si>
  <si>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</si>
  <si>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</si>
  <si>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</si>
  <si>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</si>
  <si>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</si>
  <si>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</si>
  <si>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</si>
  <si>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</si>
  <si>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</si>
  <si>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</si>
  <si>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</si>
  <si>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</si>
  <si>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</si>
  <si>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</si>
  <si>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</si>
  <si>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</si>
  <si>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</si>
  <si>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</si>
  <si>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</si>
  <si>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</si>
  <si>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</si>
  <si>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</si>
  <si>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</si>
  <si>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</si>
  <si>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</si>
  <si>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</si>
  <si>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</si>
  <si>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</si>
  <si>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</si>
  <si>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</si>
  <si>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</si>
  <si>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</si>
  <si>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</si>
  <si>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</si>
  <si>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</si>
  <si>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</si>
  <si>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</si>
  <si>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</si>
  <si>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</si>
  <si>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</si>
  <si>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</si>
  <si>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</si>
  <si>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</si>
  <si>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</si>
  <si>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</si>
  <si>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</si>
  <si>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</si>
  <si>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</si>
  <si>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</si>
  <si>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</si>
  <si>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</si>
  <si>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</si>
  <si>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</si>
  <si>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</si>
  <si>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</si>
  <si>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</si>
  <si>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</si>
  <si>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</si>
  <si>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</si>
  <si>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</si>
  <si>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</si>
  <si>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</si>
  <si>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</si>
  <si>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</si>
  <si>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</si>
  <si>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</si>
  <si>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</si>
  <si>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</si>
  <si>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</si>
  <si>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</si>
  <si>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</si>
  <si>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</si>
  <si>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</si>
  <si>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</si>
  <si>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</si>
  <si>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</si>
  <si>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</si>
  <si>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</si>
  <si>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</si>
  <si>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</si>
  <si>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</si>
  <si>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</si>
  <si>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</si>
  <si>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</si>
  <si>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</si>
  <si>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</si>
  <si>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</si>
  <si>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</si>
  <si>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</si>
  <si>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</si>
  <si>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</si>
  <si>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</si>
  <si>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</si>
  <si>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</si>
  <si>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</si>
  <si>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</si>
  <si>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</si>
  <si>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</si>
  <si>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</si>
  <si>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</si>
  <si>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</si>
  <si>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</si>
  <si>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</si>
  <si>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</si>
  <si>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</si>
  <si>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</si>
  <si>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</si>
  <si>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</si>
  <si>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</si>
  <si>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</si>
  <si>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</si>
  <si>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</si>
  <si>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</si>
  <si>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</si>
  <si>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</si>
  <si>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</si>
  <si>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</si>
  <si>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</si>
  <si>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</si>
  <si>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</si>
  <si>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</si>
  <si>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</si>
  <si>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</si>
  <si>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</si>
  <si>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</si>
  <si>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</si>
  <si>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</si>
  <si>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</si>
  <si>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</si>
  <si>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</si>
  <si>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</si>
  <si>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</si>
  <si>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</si>
  <si>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</si>
  <si>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</si>
  <si>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</si>
  <si>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</si>
  <si>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</si>
  <si>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</si>
  <si>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</si>
  <si>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</si>
  <si>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</si>
  <si>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</si>
  <si>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</si>
  <si>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</si>
  <si>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</si>
  <si>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</si>
  <si>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</si>
  <si>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</si>
  <si>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</si>
  <si>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</si>
  <si>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</si>
  <si>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</si>
  <si>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</si>
  <si>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</si>
  <si>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</si>
  <si>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</si>
  <si>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</si>
  <si>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</si>
  <si>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</si>
  <si>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</si>
  <si>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</si>
  <si>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</si>
  <si>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</si>
  <si>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</si>
  <si>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</si>
  <si>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</si>
  <si>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</si>
  <si>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</si>
  <si>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</si>
  <si>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</si>
  <si>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</si>
  <si>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</si>
  <si>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</si>
  <si>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</si>
  <si>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</si>
  <si>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</si>
  <si>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</si>
  <si>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</si>
  <si>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</si>
  <si>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</si>
  <si>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</si>
  <si>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</si>
  <si>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</si>
  <si>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</si>
  <si>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</si>
  <si>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</si>
  <si>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</si>
  <si>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</si>
  <si>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</si>
  <si>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</si>
  <si>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</si>
  <si>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</si>
  <si>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</si>
  <si>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</si>
  <si>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</si>
  <si>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</si>
  <si>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</si>
  <si>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</si>
  <si>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</si>
  <si>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</si>
  <si>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</si>
  <si>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</si>
  <si>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</si>
  <si>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</si>
  <si>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</si>
  <si>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</si>
  <si>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</si>
  <si>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</si>
  <si>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</si>
  <si>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</si>
  <si>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</si>
  <si>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</si>
  <si>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</si>
  <si>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</si>
  <si>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</si>
  <si>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</si>
  <si>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</si>
  <si>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</si>
  <si>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</si>
  <si>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</si>
  <si>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</si>
  <si>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</si>
  <si>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</si>
  <si>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</si>
  <si>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</si>
  <si>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</si>
  <si>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</si>
  <si>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</si>
  <si>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</si>
  <si>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</si>
  <si>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</si>
  <si>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</si>
  <si>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</si>
  <si>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</si>
  <si>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</si>
  <si>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</si>
  <si>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</si>
  <si>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</si>
  <si>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</si>
  <si>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</si>
  <si>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</si>
  <si>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</si>
  <si>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</si>
  <si>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</si>
  <si>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</si>
  <si>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</si>
  <si>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</si>
  <si>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</si>
  <si>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</si>
  <si>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</si>
  <si>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</si>
  <si>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</si>
  <si>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</si>
  <si>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</si>
  <si>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</si>
  <si>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</si>
  <si>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</si>
  <si>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</si>
  <si>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</si>
  <si>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</si>
  <si>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</si>
  <si>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</si>
  <si>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</si>
  <si>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</si>
  <si>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</si>
  <si>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</si>
  <si>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</si>
  <si>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</si>
  <si>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</si>
  <si>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</si>
  <si>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</si>
  <si>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</si>
  <si>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</si>
  <si>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</si>
  <si>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</si>
  <si>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</si>
  <si>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</si>
  <si>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</si>
  <si>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</si>
  <si>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</si>
  <si>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</si>
  <si>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</si>
  <si>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</si>
  <si>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</si>
  <si>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</si>
  <si>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</si>
  <si>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</si>
  <si>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</si>
  <si>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</si>
  <si>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</si>
  <si>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</si>
  <si>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</si>
  <si>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</si>
  <si>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</si>
  <si>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</si>
  <si>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</si>
  <si>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</si>
  <si>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</si>
  <si>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</si>
  <si>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</si>
  <si>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</si>
  <si>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</si>
  <si>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</si>
  <si>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</si>
  <si>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</si>
  <si>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</si>
  <si>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</si>
  <si>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</si>
  <si>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</si>
  <si>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</si>
  <si>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</si>
  <si>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</si>
  <si>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</si>
  <si>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</si>
  <si>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</si>
  <si>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</si>
  <si>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</si>
  <si>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</si>
  <si>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</si>
  <si>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</si>
  <si>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</si>
  <si>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</si>
  <si>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</si>
  <si>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</si>
  <si>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</si>
  <si>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</si>
  <si>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</si>
  <si>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</si>
  <si>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</si>
  <si>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</si>
  <si>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</si>
  <si>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</si>
  <si>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</si>
  <si>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</si>
  <si>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</si>
  <si>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</si>
  <si>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</si>
  <si>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</si>
  <si>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</si>
  <si>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</si>
  <si>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</si>
  <si>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</si>
  <si>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</si>
  <si>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</si>
  <si>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</si>
  <si>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</si>
  <si>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</si>
  <si>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</si>
  <si>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</si>
  <si>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</si>
  <si>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</si>
  <si>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</si>
  <si>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</si>
  <si>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</si>
  <si>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</si>
  <si>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</si>
  <si>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</si>
  <si>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</si>
  <si>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</si>
  <si>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</si>
  <si>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</si>
  <si>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</si>
  <si>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</si>
  <si>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</si>
  <si>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</si>
  <si>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</si>
  <si>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</si>
  <si>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</si>
  <si>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</si>
  <si>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</si>
  <si>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</si>
  <si>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</si>
  <si>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</si>
  <si>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</si>
  <si>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</si>
  <si>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</si>
  <si>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</si>
  <si>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</si>
  <si>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</si>
  <si>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</si>
  <si>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</si>
  <si>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</si>
  <si>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</si>
  <si>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</si>
  <si>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</si>
  <si>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</si>
  <si>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</si>
  <si>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</si>
  <si>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</si>
  <si>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</si>
  <si>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</si>
  <si>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</si>
  <si>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</si>
  <si>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</si>
  <si>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</si>
  <si>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</si>
  <si>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</si>
  <si>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</si>
  <si>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</si>
  <si>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</si>
  <si>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</si>
  <si>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</si>
  <si>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</si>
  <si>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</si>
  <si>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</si>
  <si>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</si>
  <si>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</si>
  <si>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</si>
  <si>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</si>
  <si>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</si>
  <si>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</si>
  <si>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</si>
  <si>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</si>
  <si>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</si>
  <si>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</si>
  <si>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</si>
  <si>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</si>
  <si>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</si>
  <si>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</si>
  <si>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</si>
  <si>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</si>
  <si>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</si>
  <si>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</si>
  <si>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</si>
  <si>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</si>
  <si>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</si>
  <si>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</si>
  <si>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</si>
  <si>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</si>
  <si>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</si>
  <si>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</si>
  <si>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</si>
  <si>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</si>
  <si>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</si>
  <si>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</si>
  <si>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</si>
  <si>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</si>
  <si>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</si>
  <si>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</si>
  <si>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</si>
  <si>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</si>
  <si>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</si>
  <si>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</si>
  <si>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</si>
  <si>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</si>
  <si>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</si>
  <si>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</si>
  <si>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</si>
  <si>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</si>
  <si>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</si>
  <si>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</si>
  <si>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</si>
  <si>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</si>
  <si>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</si>
  <si>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</si>
  <si>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</si>
  <si>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</si>
  <si>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</si>
  <si>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</si>
  <si>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</si>
  <si>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</si>
  <si>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</si>
  <si>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</si>
  <si>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</si>
  <si>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</si>
  <si>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</si>
  <si>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</si>
  <si>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</si>
  <si>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</si>
  <si>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</si>
  <si>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</si>
  <si>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</si>
  <si>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</si>
  <si>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</si>
  <si>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</si>
  <si>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</si>
  <si>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</si>
  <si>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</si>
  <si>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</si>
  <si>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</si>
  <si>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</si>
  <si>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</si>
  <si>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</si>
  <si>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</si>
  <si>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</si>
  <si>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</si>
  <si>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</si>
  <si>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</si>
  <si>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</si>
  <si>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</si>
  <si>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</si>
  <si>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</si>
  <si>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</si>
  <si>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</si>
  <si>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</si>
  <si>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</si>
  <si>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</si>
  <si>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</si>
  <si>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</si>
  <si>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</si>
  <si>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</si>
  <si>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</si>
  <si>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</si>
  <si>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</si>
  <si>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</si>
  <si>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</si>
  <si>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</si>
  <si>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</si>
  <si>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</si>
  <si>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</si>
  <si>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</si>
  <si>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</si>
  <si>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</si>
  <si>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</si>
  <si>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</si>
  <si>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</si>
  <si>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</si>
  <si>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</si>
  <si>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</si>
  <si>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</si>
  <si>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</si>
  <si>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</si>
  <si>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</si>
  <si>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</si>
  <si>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</si>
  <si>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</si>
  <si>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</si>
  <si>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</si>
  <si>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</si>
  <si>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</si>
  <si>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</si>
  <si>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</si>
  <si>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</si>
  <si>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</si>
  <si>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</si>
  <si>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</si>
  <si>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</si>
  <si>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</si>
  <si>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</si>
  <si>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</si>
  <si>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</si>
  <si>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</si>
  <si>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</si>
  <si>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</si>
  <si>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</si>
  <si>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</si>
  <si>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</si>
  <si>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</si>
  <si>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</si>
  <si>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</si>
  <si>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</si>
  <si>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</si>
  <si>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</si>
  <si>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</si>
  <si>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</si>
  <si>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</si>
  <si>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</si>
  <si>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</si>
  <si>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</si>
  <si>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</si>
  <si>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</si>
  <si>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</si>
  <si>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</si>
  <si>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</si>
  <si>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</si>
  <si>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</si>
  <si>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</si>
  <si>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</si>
  <si>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</si>
  <si>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</si>
  <si>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</si>
  <si>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</si>
  <si>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</si>
  <si>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</si>
  <si>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</si>
  <si>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</si>
  <si>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</si>
  <si>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</si>
  <si>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</si>
  <si>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</si>
  <si>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</si>
  <si>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</si>
  <si>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</si>
  <si>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</si>
  <si>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</si>
  <si>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</si>
  <si>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</si>
  <si>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</si>
  <si>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</si>
  <si>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</si>
  <si>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</si>
  <si>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</si>
  <si>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</si>
  <si>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</si>
  <si>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</si>
  <si>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</si>
  <si>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</si>
  <si>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</si>
  <si>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</si>
  <si>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</si>
  <si>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</si>
  <si>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</si>
  <si>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</si>
  <si>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</si>
  <si>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</si>
  <si>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</si>
  <si>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</si>
  <si>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</si>
  <si>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</si>
  <si>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</si>
  <si>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</si>
  <si>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</si>
  <si>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</si>
  <si>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</si>
  <si>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</si>
  <si>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</si>
  <si>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</si>
  <si>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</si>
  <si>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</si>
  <si>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</si>
  <si>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</si>
  <si>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</si>
  <si>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</si>
  <si>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</si>
  <si>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</si>
  <si>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</si>
  <si>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</si>
  <si>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</si>
  <si>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</si>
  <si>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</si>
  <si>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</si>
  <si>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</si>
  <si>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</si>
  <si>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</si>
  <si>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</si>
  <si>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</si>
  <si>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</si>
  <si>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</si>
  <si>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</si>
  <si>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</si>
  <si>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</si>
  <si>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</si>
  <si>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</si>
  <si>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</si>
  <si>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</si>
  <si>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</si>
  <si>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</si>
  <si>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</si>
  <si>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</si>
  <si>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</si>
  <si>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</si>
  <si>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</si>
  <si>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</si>
  <si>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</si>
  <si>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</si>
  <si>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</si>
  <si>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</si>
  <si>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</si>
  <si>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</si>
  <si>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</si>
  <si>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</si>
  <si>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</si>
  <si>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</si>
  <si>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</si>
  <si>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</si>
  <si>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</si>
  <si>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</si>
  <si>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</si>
  <si>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</si>
  <si>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</si>
  <si>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</si>
  <si>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</si>
  <si>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</si>
  <si>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</si>
  <si>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</si>
  <si>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</si>
  <si>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</si>
  <si>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</si>
  <si>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</si>
  <si>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</si>
  <si>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</si>
  <si>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</si>
  <si>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</si>
  <si>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</si>
  <si>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</si>
  <si>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</si>
  <si>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</si>
  <si>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</si>
  <si>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</si>
  <si>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</si>
  <si>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</si>
  <si>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</si>
  <si>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</si>
  <si>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</si>
  <si>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</si>
  <si>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</si>
  <si>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</si>
  <si>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</si>
  <si>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</si>
  <si>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</si>
  <si>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</si>
  <si>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</si>
  <si>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</si>
  <si>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</si>
  <si>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</si>
  <si>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</si>
  <si>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</si>
  <si>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</si>
  <si>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</si>
  <si>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</si>
  <si>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</si>
  <si>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</si>
  <si>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</si>
  <si>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</si>
  <si>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</si>
  <si>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</si>
  <si>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</si>
  <si>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</si>
  <si>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</si>
  <si>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</si>
  <si>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</si>
  <si>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</si>
  <si>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</si>
  <si>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</si>
  <si>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</si>
  <si>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</si>
  <si>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</si>
  <si>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</si>
  <si>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</si>
  <si>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</si>
  <si>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</si>
  <si>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</si>
  <si>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</si>
  <si>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</si>
  <si>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</si>
  <si>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</si>
  <si>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</si>
  <si>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</si>
  <si>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</si>
  <si>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</si>
  <si>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</si>
  <si>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</si>
  <si>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</si>
  <si>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</si>
  <si>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</si>
  <si>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</si>
  <si>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</si>
  <si>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</si>
  <si>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</si>
  <si>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</si>
  <si>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</si>
  <si>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</si>
  <si>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</si>
  <si>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</si>
  <si>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</si>
  <si>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</si>
  <si>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</si>
  <si>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</si>
  <si>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</si>
  <si>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</si>
  <si>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</si>
  <si>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</si>
  <si>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</si>
  <si>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</si>
  <si>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</si>
  <si>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</si>
  <si>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</si>
  <si>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</si>
  <si>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</si>
  <si>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</si>
  <si>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</si>
  <si>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</si>
  <si>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</si>
  <si>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</si>
  <si>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</si>
  <si>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</si>
  <si>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</si>
  <si>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</si>
  <si>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</si>
  <si>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</si>
  <si>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</si>
  <si>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</si>
  <si>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</si>
  <si>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</si>
  <si>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</si>
  <si>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</si>
  <si>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</si>
  <si>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</si>
  <si>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</si>
  <si>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</si>
  <si>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</si>
  <si>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</si>
  <si>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</si>
  <si>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</si>
  <si>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</si>
  <si>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</si>
  <si>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</si>
  <si>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</si>
  <si>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</si>
  <si>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</si>
  <si>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</si>
  <si>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</si>
  <si>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</si>
  <si>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</si>
  <si>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</si>
  <si>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</si>
  <si>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</si>
  <si>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</si>
  <si>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</si>
  <si>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</si>
  <si>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</si>
  <si>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</si>
  <si>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</si>
  <si>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</si>
  <si>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</si>
  <si>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</si>
  <si>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</si>
  <si>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</si>
  <si>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</si>
  <si>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</si>
  <si>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</si>
  <si>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</si>
  <si>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</si>
  <si>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</si>
  <si>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</si>
  <si>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</si>
  <si>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</si>
  <si>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</si>
  <si>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</si>
  <si>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</si>
  <si>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</si>
  <si>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</si>
  <si>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</si>
  <si>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</si>
  <si>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</si>
  <si>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</si>
  <si>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</si>
  <si>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</si>
  <si>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</si>
  <si>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</si>
  <si>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</si>
  <si>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</si>
  <si>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</si>
  <si>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</si>
  <si>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</si>
  <si>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</si>
  <si>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</si>
  <si>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</si>
  <si>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</si>
  <si>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</si>
  <si>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</si>
  <si>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</si>
  <si>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</si>
  <si>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</si>
  <si>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</si>
  <si>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</si>
  <si>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</si>
  <si>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</si>
  <si>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</si>
  <si>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</si>
  <si>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</si>
  <si>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</si>
  <si>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</si>
  <si>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</si>
  <si>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</si>
  <si>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</si>
  <si>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</si>
  <si>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</si>
  <si>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</si>
  <si>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</si>
  <si>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</si>
  <si>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</si>
  <si>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</si>
  <si>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</si>
  <si>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</si>
  <si>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</si>
  <si>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</si>
  <si>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</si>
  <si>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</si>
  <si>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</si>
  <si>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</si>
  <si>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</si>
  <si>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</si>
  <si>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</si>
  <si>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</si>
  <si>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</si>
  <si>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</si>
  <si>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</si>
  <si>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</si>
  <si>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</si>
  <si>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</si>
  <si>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</si>
  <si>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</si>
  <si>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</si>
  <si>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</si>
  <si>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</si>
  <si>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</si>
  <si>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</si>
  <si>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</si>
  <si>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</si>
  <si>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</si>
  <si>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</si>
  <si>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</si>
  <si>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</si>
  <si>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</si>
  <si>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</si>
  <si>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</si>
  <si>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</si>
  <si>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</si>
  <si>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</si>
  <si>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</si>
  <si>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</si>
  <si>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</si>
  <si>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</si>
  <si>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</si>
  <si>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</si>
  <si>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</si>
  <si>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</si>
  <si>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</si>
  <si>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</si>
  <si>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</si>
  <si>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</si>
  <si>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</si>
  <si>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</si>
  <si>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</si>
  <si>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</si>
  <si>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</si>
  <si>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</si>
  <si>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</si>
  <si>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</si>
  <si>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</si>
  <si>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</si>
  <si>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</si>
  <si>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</si>
  <si>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</si>
  <si>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</si>
  <si>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</si>
  <si>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</si>
  <si>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</si>
  <si>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</si>
  <si>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</si>
  <si>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</si>
  <si>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</si>
  <si>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</si>
  <si>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</si>
  <si>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</si>
  <si>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</si>
  <si>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</si>
  <si>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</si>
  <si>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</si>
  <si>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</si>
  <si>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</si>
  <si>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</si>
  <si>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</si>
  <si>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</si>
  <si>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</si>
  <si>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</si>
  <si>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</si>
  <si>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</si>
  <si>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</si>
  <si>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</si>
  <si>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</si>
  <si>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</si>
  <si>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</si>
  <si>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</si>
  <si>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</si>
  <si>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</si>
  <si>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</si>
  <si>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</si>
  <si>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</si>
  <si>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</si>
  <si>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</si>
  <si>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</si>
  <si>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</si>
  <si>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</si>
  <si>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</si>
  <si>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</si>
  <si>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</si>
  <si>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</si>
  <si>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</si>
  <si>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</si>
  <si>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</si>
  <si>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</si>
  <si>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</si>
  <si>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</si>
  <si>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</si>
  <si>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</si>
  <si>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</si>
  <si>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</si>
  <si>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</si>
  <si>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</si>
  <si>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</si>
  <si>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</si>
  <si>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</si>
  <si>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</si>
  <si>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</si>
  <si>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</si>
  <si>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</si>
  <si>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</si>
  <si>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</si>
  <si>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</si>
  <si>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</si>
  <si>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</si>
  <si>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</si>
  <si>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</si>
  <si>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</si>
  <si>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</si>
  <si>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</si>
  <si>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</si>
  <si>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</si>
  <si>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</si>
  <si>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</si>
  <si>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</si>
  <si>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</si>
  <si>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</si>
  <si>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</si>
  <si>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</si>
  <si>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</si>
  <si>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</si>
  <si>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</si>
  <si>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</si>
  <si>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</si>
  <si>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</si>
  <si>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</si>
  <si>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</si>
  <si>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</si>
  <si>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</si>
  <si>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</si>
  <si>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</si>
  <si>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</si>
  <si>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</si>
  <si>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</si>
  <si>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</si>
  <si>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</si>
  <si>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</si>
  <si>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</si>
  <si>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</si>
  <si>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</si>
  <si>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</si>
  <si>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</si>
  <si>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</si>
  <si>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</si>
  <si>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</si>
  <si>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</si>
  <si>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</si>
  <si>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</si>
  <si>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</si>
  <si>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</si>
  <si>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</si>
  <si>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</si>
  <si>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</si>
  <si>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</si>
  <si>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</si>
  <si>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</si>
  <si>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</si>
  <si>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</si>
  <si>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</si>
  <si>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</si>
  <si>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</si>
  <si>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</si>
  <si>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</si>
  <si>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</si>
  <si>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</si>
  <si>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</si>
  <si>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</si>
  <si>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</si>
  <si>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</si>
  <si>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</si>
  <si>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</si>
  <si>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</si>
  <si>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</si>
  <si>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</si>
  <si>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</si>
  <si>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</si>
  <si>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</si>
  <si>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</si>
  <si>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</si>
  <si>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</si>
  <si>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</si>
  <si>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</si>
  <si>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</si>
  <si>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</si>
  <si>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</si>
  <si>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</si>
  <si>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</si>
  <si>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</si>
  <si>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</si>
  <si>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</si>
  <si>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</si>
  <si>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</si>
  <si>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</si>
  <si>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</si>
  <si>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</si>
  <si>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</si>
  <si>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</si>
  <si>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</si>
  <si>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</si>
  <si>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</si>
  <si>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</si>
  <si>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</si>
  <si>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</si>
  <si>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</si>
  <si>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</si>
  <si>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</si>
  <si>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</si>
  <si>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</si>
  <si>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</si>
  <si>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</si>
  <si>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</si>
  <si>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</si>
  <si>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</si>
  <si>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</si>
  <si>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</si>
  <si>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</si>
  <si>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</si>
  <si>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</si>
  <si>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</si>
  <si>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</si>
  <si>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</si>
  <si>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</si>
  <si>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</si>
  <si>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</si>
  <si>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</si>
  <si>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</si>
  <si>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</si>
  <si>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</si>
  <si>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</si>
  <si>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</si>
  <si>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</si>
  <si>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</si>
  <si>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</si>
  <si>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</si>
  <si>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</si>
  <si>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</si>
  <si>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</si>
  <si>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</si>
  <si>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</si>
  <si>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</si>
  <si>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</si>
  <si>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</si>
  <si>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</si>
  <si>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</si>
  <si>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</si>
  <si>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</si>
  <si>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</si>
  <si>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</si>
  <si>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</si>
  <si>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</si>
  <si>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</si>
  <si>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</si>
  <si>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</si>
  <si>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</si>
  <si>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</si>
  <si>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</si>
  <si>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</si>
  <si>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</si>
  <si>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</si>
  <si>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</si>
  <si>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</si>
  <si>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</si>
  <si>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</si>
  <si>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</si>
  <si>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</si>
  <si>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</si>
  <si>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</si>
  <si>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</si>
  <si>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</si>
  <si>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</si>
  <si>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</si>
  <si>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</si>
  <si>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</si>
  <si>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</si>
  <si>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</si>
  <si>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</si>
  <si>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</si>
  <si>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</si>
  <si>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</si>
  <si>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</si>
  <si>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</si>
  <si>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</si>
  <si>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</si>
  <si>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</si>
  <si>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</si>
  <si>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</si>
  <si>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</si>
  <si>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</si>
  <si>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</si>
  <si>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</si>
  <si>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</si>
  <si>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</si>
  <si>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</si>
  <si>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</si>
  <si>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</si>
  <si>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</si>
  <si>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</si>
  <si>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</si>
  <si>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</si>
  <si>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</si>
  <si>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</si>
  <si>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</si>
  <si>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</si>
  <si>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</si>
  <si>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</si>
  <si>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</si>
  <si>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</si>
  <si>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</si>
  <si>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</si>
  <si>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</si>
  <si>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</si>
  <si>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</si>
  <si>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</si>
  <si>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</si>
  <si>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</si>
  <si>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</si>
  <si>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</si>
  <si>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</si>
  <si>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</si>
  <si>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</si>
  <si>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</si>
  <si>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</si>
  <si>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</si>
  <si>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</si>
  <si>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</si>
  <si>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</si>
  <si>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</si>
  <si>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</si>
  <si>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</si>
  <si>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</si>
  <si>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</si>
  <si>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</si>
  <si>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</si>
  <si>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</si>
  <si>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</si>
  <si>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</si>
  <si>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</si>
  <si>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</si>
  <si>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</si>
  <si>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</si>
  <si>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</si>
  <si>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</si>
  <si>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</si>
  <si>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</si>
  <si>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</si>
  <si>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</si>
  <si>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</si>
  <si>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</si>
  <si>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</si>
  <si>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</si>
  <si>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</si>
  <si>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</si>
  <si>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</si>
  <si>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</si>
  <si>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</si>
  <si>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</si>
  <si>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</si>
  <si>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</si>
  <si>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</si>
  <si>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</si>
  <si>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</si>
  <si>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</si>
  <si>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</si>
  <si>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</si>
  <si>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</si>
  <si>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</si>
  <si>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</si>
  <si>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</si>
  <si>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</si>
  <si>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</si>
  <si>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</si>
  <si>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</si>
  <si>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</si>
  <si>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</si>
  <si>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</si>
  <si>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</si>
  <si>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</si>
  <si>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</si>
  <si>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</si>
  <si>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</si>
  <si>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</si>
  <si>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</si>
  <si>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</si>
  <si>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</si>
  <si>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</si>
  <si>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</si>
  <si>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</si>
  <si>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</si>
  <si>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</si>
  <si>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</si>
  <si>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</si>
  <si>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</si>
  <si>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</si>
  <si>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</si>
  <si>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</si>
  <si>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</si>
  <si>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</si>
  <si>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</si>
  <si>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</si>
  <si>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</si>
  <si>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</si>
  <si>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</si>
  <si>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</si>
  <si>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</si>
  <si>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</si>
  <si>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</si>
  <si>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</si>
  <si>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</si>
  <si>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</si>
  <si>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</si>
  <si>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</si>
  <si>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</si>
  <si>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</si>
  <si>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</si>
  <si>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</si>
  <si>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</si>
  <si>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</si>
  <si>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</si>
  <si>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</si>
  <si>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</si>
  <si>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</si>
  <si>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</si>
  <si>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</si>
  <si>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</si>
  <si>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</si>
  <si>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</si>
  <si>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</si>
  <si>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</si>
  <si>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</si>
  <si>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</si>
  <si>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</si>
  <si>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</si>
  <si>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</si>
  <si>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</si>
  <si>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</si>
  <si>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</si>
  <si>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</si>
  <si>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</si>
  <si>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</si>
  <si>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</si>
  <si>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</si>
  <si>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</si>
  <si>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</si>
  <si>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</si>
  <si>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</si>
  <si>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</si>
  <si>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</si>
  <si>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</si>
  <si>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</si>
  <si>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</si>
  <si>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</si>
  <si>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</si>
  <si>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</si>
  <si>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</si>
  <si>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</si>
  <si>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</si>
  <si>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</si>
  <si>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</si>
  <si>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</si>
  <si>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</si>
  <si>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</si>
  <si>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</si>
  <si>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</si>
  <si>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</si>
  <si>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</si>
  <si>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</si>
  <si>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</si>
  <si>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</si>
  <si>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</si>
  <si>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</si>
  <si>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</si>
  <si>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</si>
  <si>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</si>
  <si>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</si>
  <si>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</si>
  <si>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</si>
  <si>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</si>
  <si>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</si>
  <si>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</si>
  <si>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</si>
  <si>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</si>
  <si>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</si>
  <si>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</si>
  <si>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</si>
  <si>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</si>
  <si>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</si>
  <si>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</si>
  <si>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</si>
  <si>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</si>
  <si>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</si>
  <si>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</si>
  <si>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</si>
  <si>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</si>
  <si>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</si>
  <si>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</si>
  <si>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</si>
  <si>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</si>
  <si>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</si>
  <si>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</si>
  <si>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</si>
  <si>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</si>
  <si>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</si>
  <si>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</si>
  <si>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</si>
  <si>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</si>
  <si>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</si>
  <si>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</si>
  <si>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</si>
  <si>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</si>
  <si>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</si>
  <si>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</si>
  <si>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</si>
  <si>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</si>
  <si>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</si>
  <si>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</si>
  <si>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</si>
  <si>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</si>
  <si>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</si>
  <si>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</si>
  <si>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</si>
  <si>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</si>
  <si>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</si>
  <si>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</si>
  <si>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</si>
  <si>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</si>
  <si>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</si>
  <si>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</si>
  <si>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</si>
  <si>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</si>
  <si>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</si>
  <si>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</si>
  <si>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</si>
  <si>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</si>
  <si>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</si>
  <si>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</si>
  <si>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</si>
  <si>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</si>
  <si>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</si>
  <si>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</si>
  <si>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</si>
  <si>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</si>
  <si>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</si>
  <si>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</si>
  <si>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</si>
  <si>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</si>
  <si>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</si>
  <si>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</si>
  <si>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</si>
  <si>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</si>
  <si>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</si>
  <si>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</si>
  <si>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</si>
  <si>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</si>
  <si>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</si>
  <si>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</si>
  <si>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</si>
  <si>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</si>
  <si>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</si>
  <si>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</si>
  <si>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</si>
  <si>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</si>
  <si>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</si>
  <si>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</si>
  <si>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</si>
  <si>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</si>
  <si>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</si>
  <si>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</si>
  <si>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</si>
  <si>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</si>
  <si>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</si>
  <si>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</si>
  <si>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</si>
  <si>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</si>
  <si>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</si>
  <si>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</si>
  <si>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</si>
  <si>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</si>
  <si>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</si>
  <si>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</si>
  <si>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</si>
  <si>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</si>
  <si>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</si>
  <si>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</si>
  <si>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</si>
  <si>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</si>
  <si>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</si>
  <si>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</si>
  <si>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</si>
  <si>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</si>
  <si>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</si>
  <si>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</si>
  <si>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</si>
  <si>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</si>
  <si>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</si>
  <si>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</si>
  <si>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</si>
  <si>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</si>
  <si>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</si>
  <si>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</si>
  <si>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</si>
  <si>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</si>
  <si>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</si>
  <si>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</si>
  <si>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</si>
  <si>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</si>
  <si>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</si>
  <si>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</si>
  <si>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</si>
  <si>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</si>
  <si>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</si>
  <si>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</si>
  <si>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</si>
  <si>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</si>
  <si>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</si>
  <si>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</si>
  <si>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</si>
  <si>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</si>
  <si>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</si>
  <si>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</si>
  <si>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</si>
  <si>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</si>
  <si>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</si>
  <si>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</si>
  <si>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</si>
  <si>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</si>
  <si>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</si>
  <si>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</si>
  <si>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</si>
  <si>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</si>
  <si>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</si>
  <si>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</si>
  <si>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</si>
  <si>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</si>
  <si>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</si>
  <si>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</si>
  <si>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</si>
  <si>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</si>
  <si>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</si>
  <si>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</si>
  <si>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</si>
  <si>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</si>
  <si>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</si>
  <si>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</si>
  <si>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</si>
  <si>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</si>
  <si>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</si>
  <si>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</si>
  <si>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</si>
  <si>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</si>
  <si>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</si>
  <si>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</si>
  <si>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</si>
  <si>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</si>
  <si>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</si>
  <si>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</si>
  <si>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</si>
  <si>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</si>
  <si>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</si>
  <si>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</si>
  <si>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</si>
  <si>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</si>
  <si>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</si>
  <si>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</si>
  <si>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</si>
  <si>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</si>
  <si>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</si>
  <si>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</si>
  <si>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</si>
  <si>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</si>
  <si>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</si>
  <si>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</si>
  <si>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</si>
  <si>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</si>
  <si>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</si>
  <si>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</si>
  <si>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</si>
  <si>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</si>
  <si>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</si>
  <si>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</si>
  <si>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</si>
  <si>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</si>
  <si>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</si>
  <si>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</si>
  <si>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</si>
  <si>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</si>
  <si>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</si>
  <si>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</si>
  <si>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</si>
  <si>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</si>
  <si>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</si>
  <si>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</si>
  <si>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</si>
  <si>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</si>
  <si>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</si>
  <si>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</si>
  <si>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</si>
  <si>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</si>
  <si>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</si>
  <si>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</si>
  <si>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</si>
  <si>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</si>
  <si>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</si>
  <si>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</si>
  <si>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</si>
  <si>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</si>
  <si>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</si>
  <si>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</si>
  <si>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</si>
  <si>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</si>
  <si>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</si>
  <si>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</si>
  <si>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</si>
  <si>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</si>
  <si>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</si>
  <si>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</si>
  <si>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</si>
  <si>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</si>
  <si>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</si>
  <si>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</si>
  <si>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</si>
  <si>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</si>
  <si>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</si>
  <si>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</si>
  <si>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</si>
  <si>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</si>
  <si>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</si>
  <si>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</si>
  <si>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</si>
  <si>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</si>
  <si>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</si>
  <si>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</si>
  <si>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</si>
  <si>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</si>
  <si>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</si>
  <si>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</si>
  <si>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</si>
  <si>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</si>
  <si>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</si>
  <si>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</si>
  <si>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</si>
  <si>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</si>
  <si>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</si>
  <si>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</si>
  <si>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</si>
  <si>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</si>
  <si>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</si>
  <si>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</si>
  <si>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</si>
  <si>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</si>
  <si>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</si>
  <si>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</si>
  <si>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</si>
  <si>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</si>
  <si>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</si>
  <si>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</si>
  <si>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</si>
  <si>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</si>
  <si>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</si>
  <si>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</si>
  <si>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</si>
  <si>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</si>
  <si>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</si>
  <si>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</si>
  <si>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</si>
  <si>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</si>
  <si>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</si>
  <si>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</si>
  <si>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</si>
  <si>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</si>
  <si>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</si>
  <si>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</si>
  <si>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</si>
  <si>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</si>
  <si>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</si>
  <si>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</si>
  <si>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</si>
  <si>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</si>
  <si>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</si>
  <si>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</si>
  <si>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</si>
  <si>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</si>
  <si>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</si>
  <si>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</si>
  <si>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</si>
  <si>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</si>
  <si>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</si>
  <si>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</si>
  <si>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</si>
  <si>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</si>
  <si>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</si>
  <si>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</si>
  <si>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</si>
  <si>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</si>
  <si>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</si>
  <si>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</si>
  <si>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</si>
  <si>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</si>
  <si>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</si>
  <si>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</si>
  <si>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</si>
  <si>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</si>
  <si>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</si>
  <si>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</si>
  <si>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</si>
  <si>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</si>
  <si>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</si>
  <si>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</si>
  <si>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</si>
  <si>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</si>
  <si>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</si>
  <si>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</si>
  <si>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</si>
  <si>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</si>
  <si>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</si>
  <si>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</si>
  <si>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</si>
  <si>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</si>
  <si>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</si>
  <si>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</si>
  <si>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</si>
  <si>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</si>
  <si>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</si>
  <si>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</si>
  <si>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</si>
  <si>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</si>
  <si>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</si>
  <si>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</si>
  <si>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</si>
  <si>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</si>
  <si>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</si>
  <si>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</si>
  <si>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</si>
  <si>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</si>
  <si>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</si>
  <si>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</si>
  <si>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</si>
  <si>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</si>
  <si>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</si>
  <si>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</si>
  <si>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</si>
  <si>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</si>
  <si>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</si>
  <si>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</si>
  <si>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</si>
  <si>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</si>
  <si>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</si>
  <si>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</si>
  <si>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</si>
  <si>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</si>
  <si>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</si>
  <si>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</si>
  <si>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</si>
  <si>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</si>
  <si>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</si>
  <si>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</si>
  <si>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</si>
  <si>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</si>
  <si>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</si>
  <si>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</si>
  <si>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</si>
  <si>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</si>
  <si>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</si>
  <si>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</si>
  <si>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</si>
  <si>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</si>
  <si>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</si>
  <si>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</si>
  <si>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</si>
  <si>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</si>
  <si>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</si>
  <si>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</si>
  <si>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</si>
  <si>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</si>
  <si>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</si>
  <si>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</si>
  <si>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</si>
  <si>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</si>
  <si>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</si>
  <si>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</si>
  <si>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</si>
  <si>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</si>
  <si>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</si>
  <si>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</si>
  <si>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</si>
  <si>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</si>
  <si>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</si>
  <si>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</si>
  <si>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</si>
  <si>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</si>
  <si>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</si>
  <si>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</si>
  <si>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</si>
  <si>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</si>
  <si>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</si>
  <si>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</si>
  <si>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</si>
  <si>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</si>
  <si>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</si>
  <si>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</si>
  <si>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</si>
  <si>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</si>
  <si>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</si>
  <si>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</si>
  <si>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</si>
  <si>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</si>
  <si>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</si>
  <si>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</si>
  <si>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</si>
  <si>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</si>
  <si>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</si>
  <si>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</si>
  <si>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</si>
  <si>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</si>
  <si>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</si>
  <si>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</si>
  <si>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</si>
  <si>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</si>
  <si>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</si>
  <si>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</si>
  <si>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</si>
  <si>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</si>
  <si>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</si>
  <si>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</si>
  <si>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</si>
  <si>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</si>
  <si>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</si>
  <si>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</si>
  <si>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</si>
  <si>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</si>
  <si>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</si>
  <si>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</si>
  <si>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</si>
  <si>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</si>
  <si>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</si>
  <si>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</si>
  <si>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</si>
  <si>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</si>
  <si>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</si>
  <si>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</si>
  <si>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</si>
  <si>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</si>
  <si>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</si>
  <si>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</si>
  <si>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</si>
  <si>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</si>
  <si>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</si>
  <si>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</si>
  <si>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</si>
  <si>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</si>
  <si>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</si>
  <si>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</si>
  <si>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</si>
  <si>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</si>
  <si>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</si>
  <si>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</si>
  <si>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</si>
  <si>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</si>
  <si>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</si>
  <si>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</si>
  <si>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</si>
  <si>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</si>
  <si>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</si>
  <si>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</si>
  <si>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</si>
  <si>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</si>
  <si>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</si>
  <si>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</si>
  <si>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</si>
  <si>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</si>
  <si>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</si>
  <si>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</si>
  <si>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</si>
  <si>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</si>
  <si>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</si>
  <si>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</si>
  <si>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</si>
  <si>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</si>
  <si>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</si>
  <si>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</si>
  <si>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</si>
  <si>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</si>
  <si>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</si>
  <si>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</si>
  <si>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</si>
  <si>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</si>
  <si>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</si>
  <si>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</si>
  <si>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</si>
  <si>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</si>
  <si>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</si>
  <si>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</si>
  <si>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</si>
  <si>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</si>
  <si>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</si>
  <si>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</si>
  <si>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</si>
  <si>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</si>
  <si>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</si>
  <si>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</si>
  <si>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</si>
  <si>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</si>
  <si>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</si>
  <si>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</si>
  <si>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</si>
  <si>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</si>
  <si>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</si>
  <si>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</si>
  <si>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</si>
  <si>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</si>
  <si>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</si>
  <si>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</si>
  <si>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</si>
  <si>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</si>
  <si>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</si>
  <si>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</si>
  <si>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</si>
  <si>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</si>
  <si>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</si>
  <si>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</si>
  <si>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</si>
  <si>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</si>
  <si>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</si>
  <si>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</si>
  <si>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</si>
  <si>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</si>
  <si>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</si>
  <si>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</si>
  <si>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</si>
  <si>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</si>
  <si>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</si>
  <si>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</si>
  <si>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</si>
  <si>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</si>
  <si>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</si>
  <si>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</si>
  <si>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</si>
  <si>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</si>
  <si>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</si>
  <si>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</si>
  <si>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</si>
  <si>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</si>
  <si>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</si>
  <si>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</si>
  <si>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</si>
  <si>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</si>
  <si>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</si>
  <si>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</si>
  <si>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</si>
  <si>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</si>
  <si>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</si>
  <si>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</si>
  <si>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</si>
  <si>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</si>
  <si>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</si>
  <si>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</si>
  <si>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</si>
  <si>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</si>
  <si>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</si>
  <si>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</si>
  <si>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</si>
  <si>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</si>
  <si>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</si>
  <si>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</si>
  <si>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</si>
  <si>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</si>
  <si>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</si>
  <si>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</si>
  <si>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</si>
  <si>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</si>
  <si>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</si>
  <si>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</si>
  <si>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</si>
  <si>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</si>
  <si>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</si>
  <si>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</si>
  <si>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</si>
  <si>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</si>
  <si>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</si>
  <si>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</si>
  <si>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</si>
  <si>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</si>
  <si>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</si>
  <si>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</si>
  <si>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</si>
  <si>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</si>
  <si>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</si>
  <si>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</si>
  <si>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</si>
  <si>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</si>
  <si>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</si>
  <si>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</si>
  <si>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</si>
  <si>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</si>
  <si>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</si>
  <si>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</si>
  <si>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</si>
  <si>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</si>
  <si>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</si>
  <si>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</si>
  <si>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</si>
  <si>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</si>
  <si>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</si>
  <si>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</si>
  <si>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</si>
  <si>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</si>
  <si>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</si>
  <si>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</si>
  <si>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</si>
  <si>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</si>
  <si>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</si>
  <si>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</si>
  <si>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</si>
  <si>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</si>
  <si>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</si>
  <si>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</si>
  <si>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</si>
  <si>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</si>
  <si>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</si>
  <si>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</si>
  <si>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</si>
  <si>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</si>
  <si>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</si>
  <si>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</si>
  <si>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</si>
  <si>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</si>
  <si>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</si>
  <si>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</si>
  <si>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</si>
  <si>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</si>
  <si>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</si>
  <si>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</si>
  <si>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</si>
  <si>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</si>
  <si>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</si>
  <si>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</si>
  <si>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</si>
  <si>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</si>
  <si>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</si>
  <si>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</si>
  <si>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</si>
  <si>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</si>
  <si>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</si>
  <si>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</si>
  <si>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</si>
  <si>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</si>
  <si>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</si>
  <si>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</si>
  <si>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</si>
  <si>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</si>
  <si>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</si>
  <si>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</si>
  <si>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</si>
  <si>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</si>
  <si>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</si>
  <si>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</si>
  <si>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</si>
  <si>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</si>
  <si>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</si>
  <si>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</si>
  <si>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</si>
  <si>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</si>
  <si>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</si>
  <si>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</si>
  <si>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</si>
  <si>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</si>
  <si>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</si>
  <si>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</si>
  <si>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</si>
  <si>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</si>
  <si>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</si>
  <si>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</si>
  <si>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</si>
  <si>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</si>
  <si>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</si>
  <si>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</si>
  <si>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</si>
  <si>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</si>
  <si>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</si>
  <si>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</si>
  <si>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</si>
  <si>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</si>
  <si>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</si>
  <si>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</si>
  <si>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</si>
  <si>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</si>
  <si>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</si>
  <si>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</si>
  <si>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</si>
  <si>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</si>
  <si>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</si>
  <si>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</si>
  <si>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</si>
  <si>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</si>
  <si>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</si>
  <si>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</si>
  <si>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</si>
  <si>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</si>
  <si>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</si>
  <si>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</si>
  <si>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</si>
  <si>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</si>
  <si>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</si>
  <si>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</si>
  <si>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</si>
  <si>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</si>
  <si>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</si>
  <si>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</si>
  <si>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</si>
  <si>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</si>
  <si>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</si>
  <si>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</si>
  <si>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</si>
  <si>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</si>
  <si>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</si>
  <si>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</si>
  <si>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</si>
  <si>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</si>
  <si>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</si>
  <si>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</si>
  <si>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</si>
  <si>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</si>
  <si>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</si>
  <si>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</si>
  <si>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</si>
  <si>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</si>
  <si>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</si>
  <si>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</si>
  <si>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</si>
  <si>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</si>
  <si>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</si>
  <si>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</si>
  <si>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</si>
  <si>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</si>
  <si>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</si>
  <si>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</si>
  <si>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</si>
  <si>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</si>
  <si>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</si>
  <si>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</si>
  <si>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</si>
  <si>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</si>
  <si>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</si>
  <si>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</si>
  <si>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</si>
  <si>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</si>
  <si>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</si>
  <si>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</si>
  <si>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</si>
  <si>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</si>
  <si>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</si>
  <si>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</si>
  <si>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</si>
  <si>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</si>
  <si>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</si>
  <si>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</si>
  <si>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</si>
  <si>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</si>
  <si>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</si>
  <si>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</si>
  <si>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</si>
  <si>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</si>
  <si>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</si>
  <si>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</si>
  <si>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</si>
  <si>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</si>
  <si>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</si>
  <si>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</si>
  <si>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</si>
  <si>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</si>
  <si>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</si>
  <si>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</si>
  <si>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</si>
  <si>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</si>
  <si>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</si>
  <si>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</si>
  <si>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</si>
  <si>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</si>
  <si>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</si>
  <si>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</si>
  <si>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</si>
  <si>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</si>
  <si>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</si>
  <si>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</si>
  <si>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</si>
  <si>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</si>
  <si>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</si>
  <si>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</si>
  <si>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</si>
  <si>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</si>
  <si>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</si>
  <si>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</si>
  <si>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</si>
  <si>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</si>
  <si>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</si>
  <si>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</si>
  <si>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</si>
  <si>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</si>
  <si>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</si>
  <si>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</si>
  <si>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</si>
  <si>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</si>
  <si>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</si>
  <si>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</si>
  <si>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</si>
  <si>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</si>
  <si>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</si>
  <si>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</si>
  <si>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</si>
  <si>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</si>
  <si>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</si>
  <si>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</si>
  <si>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</si>
  <si>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</si>
  <si>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</si>
  <si>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</si>
  <si>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</si>
  <si>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</si>
  <si>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</si>
  <si>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</si>
  <si>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</si>
  <si>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</si>
  <si>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</si>
  <si>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</si>
  <si>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</si>
  <si>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</si>
  <si>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</si>
  <si>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</si>
  <si>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</si>
  <si>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</si>
  <si>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</si>
  <si>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</si>
  <si>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</si>
  <si>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</si>
  <si>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</si>
  <si>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</si>
  <si>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</si>
  <si>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</si>
  <si>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</si>
  <si>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</si>
  <si>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</si>
  <si>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</si>
  <si>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</si>
  <si>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</si>
  <si>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</si>
  <si>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</si>
  <si>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</si>
  <si>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</si>
  <si>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</si>
  <si>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</si>
  <si>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</si>
  <si>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</si>
  <si>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</si>
  <si>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</si>
  <si>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</si>
  <si>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</si>
  <si>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</si>
  <si>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</si>
  <si>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</si>
  <si>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</si>
  <si>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</si>
  <si>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</si>
  <si>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</si>
  <si>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</si>
  <si>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</si>
  <si>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</si>
  <si>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</si>
  <si>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</si>
  <si>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</si>
  <si>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</si>
  <si>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</si>
  <si>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</si>
  <si>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</si>
  <si>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</si>
  <si>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</si>
  <si>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</si>
  <si>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</si>
  <si>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</si>
  <si>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</si>
  <si>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</si>
  <si>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</si>
  <si>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</si>
  <si>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</si>
  <si>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</si>
  <si>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</si>
  <si>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</si>
  <si>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</si>
  <si>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</si>
  <si>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</si>
  <si>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</si>
  <si>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</si>
  <si>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</si>
  <si>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</si>
  <si>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</si>
  <si>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</si>
  <si>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</si>
  <si>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</si>
  <si>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</si>
  <si>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</si>
  <si>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</si>
  <si>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</si>
  <si>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</si>
  <si>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</si>
  <si>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</si>
  <si>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</si>
  <si>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</si>
  <si>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</si>
  <si>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</si>
  <si>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</si>
  <si>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</si>
  <si>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</si>
  <si>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</si>
  <si>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</si>
  <si>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</si>
  <si>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</si>
  <si>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</si>
  <si>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</si>
  <si>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</si>
  <si>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</si>
  <si>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</si>
  <si>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</si>
  <si>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</si>
  <si>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</si>
  <si>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</si>
  <si>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</si>
  <si>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</si>
  <si>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</si>
  <si>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</si>
  <si>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</si>
  <si>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</si>
  <si>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</si>
  <si>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</si>
  <si>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</si>
  <si>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</si>
  <si>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</si>
  <si>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</si>
  <si>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</si>
  <si>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</si>
  <si>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</si>
  <si>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</si>
  <si>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</si>
  <si>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</si>
  <si>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</si>
  <si>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</si>
  <si>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</si>
  <si>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</si>
  <si>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</si>
  <si>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</si>
  <si>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</si>
  <si>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</si>
  <si>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</si>
  <si>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</si>
  <si>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</si>
  <si>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</si>
  <si>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</si>
  <si>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</si>
  <si>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</si>
  <si>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</si>
  <si>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</si>
  <si>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</si>
  <si>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</si>
  <si>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</si>
  <si>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</si>
  <si>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</si>
  <si>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</si>
  <si>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</si>
  <si>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</si>
  <si>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</si>
  <si>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</si>
  <si>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</si>
  <si>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</si>
  <si>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</si>
  <si>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</si>
  <si>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</si>
  <si>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</si>
  <si>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</si>
  <si>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</si>
  <si>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</si>
  <si>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</si>
  <si>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</si>
  <si>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</si>
  <si>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</si>
  <si>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</si>
  <si>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</si>
  <si>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</si>
  <si>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</si>
  <si>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</si>
  <si>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</si>
  <si>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</si>
  <si>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</si>
  <si>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</si>
  <si>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</si>
  <si>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</si>
  <si>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</si>
  <si>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</si>
  <si>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</si>
  <si>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</si>
  <si>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</si>
  <si>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</si>
  <si>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</si>
  <si>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</si>
  <si>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</si>
  <si>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</si>
  <si>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</si>
  <si>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</si>
  <si>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</si>
  <si>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</si>
  <si>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</si>
  <si>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</si>
  <si>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</si>
  <si>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</si>
  <si>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</si>
  <si>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</si>
  <si>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</si>
  <si>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</si>
  <si>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</si>
  <si>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</si>
  <si>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</si>
  <si>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</si>
  <si>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</si>
  <si>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</si>
  <si>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</si>
  <si>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</si>
  <si>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</si>
  <si>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</si>
  <si>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</si>
  <si>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</si>
  <si>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</si>
  <si>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</si>
  <si>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</si>
  <si>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</si>
  <si>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</si>
  <si>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</si>
  <si>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</si>
  <si>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</si>
  <si>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</si>
  <si>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</si>
  <si>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</si>
  <si>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</si>
  <si>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</si>
  <si>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</si>
  <si>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</si>
  <si>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</si>
  <si>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</si>
  <si>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</si>
  <si>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</si>
  <si>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</si>
  <si>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</si>
  <si>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</si>
  <si>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</si>
  <si>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</si>
  <si>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</si>
  <si>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</si>
  <si>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</si>
  <si>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</si>
  <si>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</si>
  <si>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</si>
  <si>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</si>
  <si>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</si>
  <si>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</si>
  <si>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</si>
  <si>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</si>
  <si>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</si>
  <si>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</si>
  <si>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</si>
  <si>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</si>
  <si>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</si>
  <si>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</si>
  <si>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</si>
  <si>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</si>
  <si>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</si>
  <si>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</si>
  <si>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</si>
  <si>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</si>
  <si>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</si>
  <si>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</si>
  <si>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</si>
  <si>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</si>
  <si>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</si>
  <si>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</si>
  <si>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</si>
  <si>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</si>
  <si>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</si>
  <si>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</si>
  <si>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</si>
  <si>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</si>
  <si>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</si>
  <si>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</si>
  <si>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</si>
  <si>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</si>
  <si>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</si>
  <si>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</si>
  <si>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</si>
  <si>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</si>
  <si>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</si>
  <si>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</si>
  <si>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</si>
  <si>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</si>
  <si>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</si>
  <si>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</si>
  <si>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</si>
  <si>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</si>
  <si>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</si>
  <si>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</si>
  <si>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</si>
  <si>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</si>
  <si>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</si>
  <si>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</si>
  <si>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</si>
  <si>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</si>
  <si>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</si>
  <si>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</si>
  <si>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</si>
  <si>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</si>
  <si>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</si>
  <si>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</si>
  <si>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</si>
  <si>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</si>
  <si>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</si>
  <si>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</si>
  <si>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</si>
  <si>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</si>
  <si>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</si>
  <si>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</si>
  <si>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</si>
  <si>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</si>
  <si>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</si>
  <si>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</si>
  <si>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</si>
  <si>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</si>
  <si>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</si>
  <si>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</si>
  <si>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</si>
  <si>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</si>
  <si>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</si>
  <si>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</si>
  <si>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</si>
  <si>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</si>
  <si>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</si>
  <si>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</si>
  <si>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</si>
  <si>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</si>
  <si>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</si>
  <si>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</si>
  <si>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</si>
  <si>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</si>
  <si>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</si>
  <si>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</si>
  <si>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</si>
  <si>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</si>
  <si>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</si>
  <si>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</si>
  <si>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</si>
  <si>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</si>
  <si>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</si>
  <si>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</si>
  <si>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</si>
  <si>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</si>
  <si>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</si>
  <si>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</si>
  <si>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</si>
  <si>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</si>
  <si>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</si>
  <si>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</si>
  <si>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</si>
  <si>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</si>
  <si>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</si>
  <si>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</si>
  <si>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</si>
  <si>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</si>
  <si>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</si>
  <si>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</si>
  <si>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</si>
  <si>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</si>
  <si>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</si>
  <si>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</si>
  <si>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</si>
  <si>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</si>
  <si>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</si>
  <si>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</si>
  <si>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</si>
  <si>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</si>
  <si>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</si>
  <si>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</si>
  <si>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</si>
  <si>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</si>
  <si>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</si>
  <si>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</si>
  <si>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</si>
  <si>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</si>
  <si>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</si>
  <si>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</si>
  <si>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</si>
  <si>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</si>
  <si>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</si>
  <si>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</si>
  <si>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</si>
  <si>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</si>
  <si>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</si>
  <si>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</si>
  <si>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</si>
  <si>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</si>
  <si>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</si>
  <si>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</si>
  <si>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</si>
  <si>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</si>
  <si>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</si>
  <si>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</si>
  <si>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</si>
  <si>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</si>
  <si>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</si>
  <si>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</si>
  <si>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</si>
  <si>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</si>
  <si>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</si>
  <si>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</si>
  <si>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</si>
  <si>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</si>
  <si>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</si>
  <si>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</si>
  <si>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</si>
  <si>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</si>
  <si>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</si>
  <si>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</si>
  <si>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</si>
  <si>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</si>
  <si>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</si>
  <si>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</si>
  <si>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</si>
  <si>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</si>
  <si>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</si>
  <si>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</si>
  <si>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</si>
  <si>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</si>
  <si>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</si>
  <si>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</si>
  <si>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</si>
  <si>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</si>
  <si>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</si>
  <si>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</si>
  <si>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</si>
  <si>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</si>
  <si>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</si>
  <si>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</si>
  <si>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</si>
  <si>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</si>
  <si>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</si>
  <si>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</si>
  <si>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</si>
  <si>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</si>
  <si>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</si>
  <si>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</si>
  <si>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</si>
  <si>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</si>
  <si>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</si>
  <si>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</si>
  <si>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</si>
  <si>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</si>
  <si>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</si>
  <si>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</si>
  <si>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</si>
  <si>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</si>
  <si>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</si>
  <si>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</si>
  <si>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</si>
  <si>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</si>
  <si>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</si>
  <si>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</si>
  <si>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</si>
  <si>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</si>
  <si>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</si>
  <si>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</si>
  <si>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</si>
  <si>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</si>
  <si>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</si>
  <si>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</si>
  <si>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</si>
  <si>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</si>
  <si>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</si>
  <si>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</si>
  <si>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</si>
  <si>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</si>
  <si>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</si>
  <si>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</si>
  <si>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</si>
  <si>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</si>
  <si>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</si>
  <si>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</si>
  <si>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</si>
  <si>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</si>
  <si>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</si>
  <si>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</si>
  <si>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</si>
  <si>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</si>
  <si>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</si>
  <si>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</si>
  <si>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</si>
  <si>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</si>
  <si>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</si>
  <si>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</si>
  <si>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</si>
  <si>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</si>
  <si>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</si>
  <si>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</si>
  <si>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</si>
  <si>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</si>
  <si>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</si>
  <si>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</si>
  <si>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</si>
  <si>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</si>
  <si>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</si>
  <si>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</si>
  <si>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</si>
  <si>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</si>
  <si>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</si>
  <si>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</si>
  <si>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</si>
  <si>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</si>
  <si>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</si>
  <si>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</si>
  <si>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</si>
  <si>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</si>
  <si>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</si>
  <si>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</si>
  <si>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</si>
  <si>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</si>
  <si>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</si>
  <si>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</si>
  <si>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</si>
  <si>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</si>
  <si>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</si>
  <si>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</si>
  <si>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</si>
  <si>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</si>
  <si>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</si>
  <si>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</si>
  <si>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</si>
  <si>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</si>
  <si>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</si>
  <si>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</si>
  <si>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</si>
  <si>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</si>
  <si>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</si>
  <si>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</si>
  <si>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</si>
  <si>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</si>
  <si>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</si>
  <si>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</si>
  <si>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</si>
  <si>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</si>
  <si>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</si>
  <si>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</si>
  <si>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</si>
  <si>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</si>
  <si>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</si>
  <si>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</si>
  <si>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</si>
  <si>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</si>
  <si>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</si>
  <si>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</si>
  <si>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</si>
  <si>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</si>
  <si>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</si>
  <si>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</si>
  <si>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</si>
  <si>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</si>
  <si>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</si>
  <si>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</si>
  <si>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</si>
  <si>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</si>
  <si>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</si>
  <si>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</si>
  <si>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</si>
  <si>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</si>
  <si>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</si>
  <si>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</si>
  <si>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</si>
  <si>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</si>
  <si>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</si>
  <si>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</si>
  <si>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</si>
  <si>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</si>
  <si>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</si>
  <si>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</si>
  <si>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</si>
  <si>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</si>
  <si>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</si>
  <si>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</si>
  <si>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</si>
  <si>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</si>
  <si>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</si>
  <si>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</si>
  <si>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</si>
  <si>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</si>
  <si>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</si>
  <si>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</si>
  <si>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</si>
  <si>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</si>
  <si>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</si>
  <si>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</si>
  <si>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</si>
  <si>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</si>
  <si>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</si>
  <si>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</si>
  <si>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</si>
  <si>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</si>
  <si>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</si>
  <si>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</si>
  <si>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</si>
  <si>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</si>
  <si>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</si>
  <si>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</si>
  <si>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</si>
  <si>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</si>
  <si>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</si>
  <si>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</si>
  <si>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</si>
  <si>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</si>
  <si>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</si>
  <si>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</si>
  <si>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</si>
  <si>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</si>
  <si>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</si>
  <si>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</si>
  <si>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</si>
  <si>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</si>
  <si>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</si>
  <si>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</si>
  <si>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</si>
  <si>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</si>
  <si>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</si>
  <si>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</si>
  <si>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</si>
  <si>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</si>
  <si>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</si>
  <si>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</si>
  <si>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</si>
  <si>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</si>
  <si>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</si>
  <si>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</si>
  <si>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</si>
  <si>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</si>
  <si>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</si>
  <si>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</si>
  <si>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</si>
  <si>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</si>
  <si>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</si>
  <si>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</si>
  <si>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</si>
  <si>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</si>
  <si>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</si>
  <si>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</si>
  <si>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</si>
  <si>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</si>
  <si>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</si>
  <si>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</si>
  <si>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</si>
  <si>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</si>
  <si>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</si>
  <si>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</si>
  <si>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</si>
  <si>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</si>
  <si>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</si>
  <si>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</si>
  <si>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</si>
  <si>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</si>
  <si>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</si>
  <si>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</si>
  <si>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</si>
  <si>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</si>
  <si>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</si>
  <si>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</si>
  <si>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</si>
  <si>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</si>
  <si>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</si>
  <si>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</si>
  <si>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</si>
  <si>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</si>
  <si>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</si>
  <si>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</si>
  <si>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</si>
  <si>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</si>
  <si>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</si>
  <si>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</si>
  <si>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</si>
  <si>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</si>
  <si>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</si>
  <si>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</si>
  <si>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</si>
  <si>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</si>
  <si>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</si>
  <si>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</si>
  <si>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</si>
  <si>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</si>
  <si>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</si>
  <si>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</si>
  <si>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</si>
  <si>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</si>
  <si>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</si>
  <si>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</si>
  <si>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</si>
  <si>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</si>
  <si>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</si>
  <si>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</si>
  <si>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</si>
  <si>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</si>
  <si>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</si>
  <si>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</si>
  <si>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</si>
  <si>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</si>
  <si>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</si>
  <si>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</si>
  <si>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</si>
  <si>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</si>
  <si>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</si>
  <si>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</si>
  <si>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</si>
  <si>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</si>
  <si>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</si>
  <si>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</si>
  <si>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</si>
  <si>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</si>
  <si>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</si>
  <si>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</si>
  <si>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</si>
  <si>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</si>
  <si>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</si>
  <si>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</si>
  <si>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</si>
  <si>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</si>
  <si>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</si>
  <si>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</si>
  <si>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</si>
  <si>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</si>
  <si>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</si>
  <si>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</si>
  <si>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</si>
  <si>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</si>
  <si>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</si>
  <si>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</si>
  <si>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</si>
  <si>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</si>
  <si>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</si>
  <si>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</si>
  <si>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</si>
  <si>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</si>
  <si>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</si>
  <si>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</si>
  <si>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</si>
  <si>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</si>
  <si>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</si>
  <si>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</si>
  <si>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</si>
  <si>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</si>
  <si>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</si>
  <si>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</si>
  <si>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</si>
  <si>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</si>
  <si>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</si>
  <si>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</si>
  <si>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</si>
  <si>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</si>
  <si>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</si>
  <si>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</si>
  <si>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</si>
  <si>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</si>
  <si>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</si>
  <si>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</si>
  <si>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</si>
  <si>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</si>
  <si>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</si>
  <si>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</si>
  <si>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</si>
  <si>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</si>
  <si>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</si>
  <si>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</si>
  <si>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</si>
  <si>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</si>
  <si>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</si>
  <si>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</si>
  <si>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</si>
  <si>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</si>
  <si>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</si>
  <si>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</si>
  <si>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</si>
  <si>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</si>
  <si>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</si>
  <si>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</si>
  <si>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</si>
  <si>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</si>
  <si>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</si>
  <si>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</si>
  <si>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</si>
  <si>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</si>
  <si>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</si>
  <si>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</si>
  <si>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</si>
  <si>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</si>
  <si>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</si>
  <si>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</si>
  <si>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</si>
  <si>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</si>
  <si>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</si>
  <si>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</si>
  <si>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</si>
  <si>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</si>
  <si>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</si>
  <si>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</si>
  <si>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</si>
  <si>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</si>
  <si>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</si>
  <si>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</si>
  <si>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</si>
  <si>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</si>
  <si>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</si>
  <si>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</si>
  <si>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</si>
  <si>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</si>
  <si>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</si>
  <si>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</si>
  <si>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</si>
  <si>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</si>
  <si>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</si>
  <si>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</si>
  <si>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</si>
  <si>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</si>
  <si>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</si>
  <si>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</si>
  <si>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</si>
  <si>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</si>
  <si>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</si>
  <si>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</si>
  <si>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</si>
  <si>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</si>
  <si>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</si>
  <si>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</si>
  <si>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</si>
  <si>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</si>
  <si>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</si>
  <si>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</si>
  <si>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</si>
  <si>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</si>
  <si>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</si>
  <si>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</si>
  <si>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</si>
  <si>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</si>
  <si>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</si>
  <si>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</si>
  <si>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</si>
  <si>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</si>
  <si>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</si>
  <si>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</si>
  <si>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</si>
  <si>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</si>
  <si>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</si>
  <si>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</si>
  <si>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</si>
  <si>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</si>
  <si>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</si>
  <si>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</si>
  <si>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</si>
  <si>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</si>
  <si>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</si>
  <si>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</si>
  <si>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</si>
  <si>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</si>
  <si>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</si>
  <si>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</si>
  <si>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</si>
  <si>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</si>
  <si>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</si>
  <si>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</si>
  <si>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</si>
  <si>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</si>
  <si>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</si>
  <si>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</si>
  <si>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</si>
  <si>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</si>
  <si>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</si>
  <si>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</si>
  <si>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</si>
  <si>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</si>
  <si>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</si>
  <si>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</si>
  <si>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</si>
  <si>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</si>
  <si>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</si>
  <si>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</si>
  <si>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</si>
  <si>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</si>
  <si>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</si>
  <si>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</si>
  <si>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</si>
  <si>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</si>
  <si>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</si>
  <si>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</si>
  <si>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</si>
  <si>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</si>
  <si>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</si>
  <si>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</si>
  <si>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</si>
  <si>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</si>
  <si>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</si>
  <si>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</si>
  <si>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</si>
  <si>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</si>
  <si>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</si>
  <si>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</si>
  <si>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</si>
  <si>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</si>
  <si>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</si>
  <si>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</si>
  <si>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</si>
  <si>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</si>
  <si>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</si>
  <si>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</si>
  <si>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</si>
  <si>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</si>
  <si>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</si>
  <si>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</si>
  <si>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</si>
  <si>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</si>
  <si>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</si>
  <si>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</si>
  <si>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</si>
  <si>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</si>
  <si>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</si>
  <si>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</si>
  <si>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</si>
  <si>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</si>
  <si>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</si>
  <si>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</si>
  <si>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</si>
  <si>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</si>
  <si>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</si>
  <si>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</si>
  <si>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</si>
  <si>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</si>
  <si>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</si>
  <si>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</si>
  <si>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</si>
  <si>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</si>
  <si>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</si>
  <si>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</si>
  <si>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</si>
  <si>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</si>
  <si>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</si>
  <si>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</si>
  <si>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</si>
  <si>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</si>
  <si>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</si>
  <si>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</si>
  <si>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</si>
  <si>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</si>
  <si>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</si>
  <si>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</si>
  <si>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</si>
  <si>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</si>
  <si>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</si>
  <si>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</si>
  <si>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</si>
  <si>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</si>
  <si>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</si>
  <si>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</si>
  <si>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</si>
  <si>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</si>
  <si>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</si>
  <si>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</si>
  <si>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</si>
  <si>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</si>
  <si>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</si>
  <si>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</si>
  <si>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</si>
  <si>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</si>
  <si>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</si>
  <si>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</si>
  <si>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</si>
  <si>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</si>
  <si>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</si>
  <si>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</si>
  <si>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</si>
  <si>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</si>
  <si>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</si>
  <si>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</si>
  <si>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</si>
  <si>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</si>
  <si>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</si>
  <si>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</si>
  <si>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</si>
  <si>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</si>
  <si>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</si>
  <si>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</si>
  <si>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</si>
  <si>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</si>
  <si>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</si>
  <si>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</si>
  <si>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</si>
  <si>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</si>
  <si>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</si>
  <si>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</si>
  <si>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</si>
  <si>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</si>
  <si>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</si>
  <si>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</si>
  <si>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</si>
  <si>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</si>
  <si>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</si>
  <si>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</si>
  <si>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</si>
  <si>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</si>
  <si>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</si>
  <si>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</si>
  <si>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</si>
  <si>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</si>
  <si>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</si>
  <si>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</si>
  <si>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</si>
  <si>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</si>
  <si>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</si>
  <si>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</si>
  <si>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</si>
  <si>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</si>
  <si>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</si>
  <si>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</si>
  <si>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</si>
  <si>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</si>
  <si>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</si>
  <si>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</si>
  <si>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</si>
  <si>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</si>
  <si>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</si>
  <si>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</si>
  <si>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</si>
  <si>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</si>
  <si>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</si>
  <si>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</si>
  <si>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</si>
  <si>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</si>
  <si>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</si>
  <si>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</si>
  <si>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</si>
  <si>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</si>
  <si>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</si>
  <si>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</si>
  <si>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</si>
  <si>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</si>
  <si>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</si>
  <si>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</si>
  <si>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</si>
  <si>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</si>
  <si>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</si>
  <si>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</si>
  <si>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</si>
  <si>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</si>
  <si>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</si>
  <si>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</si>
  <si>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</si>
  <si>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</si>
  <si>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</si>
  <si>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</si>
  <si>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</si>
  <si>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</si>
  <si>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</si>
  <si>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</si>
  <si>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</si>
  <si>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</si>
  <si>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</si>
  <si>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</si>
  <si>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</si>
  <si>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</si>
  <si>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</si>
  <si>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</si>
  <si>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</si>
  <si>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</si>
  <si>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</si>
  <si>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</si>
  <si>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</si>
  <si>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</si>
  <si>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</si>
  <si>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</si>
  <si>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</si>
  <si>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</si>
  <si>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</si>
  <si>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</si>
  <si>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</si>
  <si>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</si>
  <si>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</si>
  <si>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</si>
  <si>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</si>
  <si>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</si>
  <si>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</si>
  <si>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</si>
  <si>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</si>
  <si>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</si>
  <si>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</si>
  <si>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</si>
  <si>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</si>
  <si>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</si>
  <si>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</si>
  <si>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</si>
  <si>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</si>
  <si>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</si>
  <si>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</si>
  <si>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</si>
  <si>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</si>
  <si>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</si>
  <si>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</si>
  <si>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</si>
  <si>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</si>
  <si>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</si>
  <si>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</si>
  <si>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</si>
  <si>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</si>
  <si>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</si>
  <si>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</si>
  <si>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</si>
  <si>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</si>
  <si>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</si>
  <si>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</si>
  <si>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</si>
  <si>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</si>
  <si>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</si>
  <si>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</si>
  <si>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</si>
  <si>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</si>
  <si>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</si>
  <si>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</si>
  <si>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</si>
  <si>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</si>
  <si>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</si>
  <si>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</si>
  <si>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</si>
  <si>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</si>
  <si>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</si>
  <si>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</si>
  <si>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</si>
  <si>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</si>
  <si>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</si>
  <si>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</si>
  <si>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</si>
  <si>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</si>
  <si>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</si>
  <si>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</si>
  <si>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</si>
  <si>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</si>
  <si>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</si>
  <si>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</si>
  <si>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</si>
  <si>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</si>
  <si>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</si>
  <si>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</si>
  <si>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</si>
  <si>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</si>
  <si>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</si>
  <si>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</si>
  <si>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</si>
  <si>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</si>
  <si>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</si>
  <si>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</si>
  <si>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</si>
  <si>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</si>
  <si>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</si>
  <si>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</si>
  <si>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</si>
  <si>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</si>
  <si>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</si>
  <si>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</si>
  <si>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</si>
  <si>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</si>
  <si>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</si>
  <si>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</si>
  <si>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</si>
  <si>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</si>
  <si>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</si>
  <si>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</si>
  <si>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</si>
  <si>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</si>
  <si>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</si>
  <si>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</si>
  <si>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</si>
  <si>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</si>
  <si>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</si>
  <si>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</si>
  <si>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</si>
  <si>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</si>
  <si>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</si>
  <si>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</si>
  <si>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</si>
  <si>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</si>
  <si>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</si>
  <si>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</si>
  <si>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</si>
  <si>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</si>
  <si>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</si>
  <si>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</si>
  <si>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</si>
  <si>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</si>
  <si>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</si>
  <si>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</si>
  <si>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</si>
  <si>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</si>
  <si>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</si>
  <si>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</si>
  <si>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</si>
  <si>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</si>
  <si>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</si>
  <si>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</si>
  <si>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</si>
  <si>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</si>
  <si>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</si>
  <si>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</si>
  <si>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</si>
  <si>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</si>
  <si>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</si>
  <si>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</si>
  <si>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</si>
  <si>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</si>
  <si>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</si>
  <si>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</si>
  <si>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</si>
  <si>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</si>
  <si>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</si>
  <si>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</si>
  <si>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</si>
  <si>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</si>
  <si>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</si>
  <si>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</si>
  <si>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</si>
  <si>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</si>
  <si>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</si>
  <si>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</si>
  <si>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</si>
  <si>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</si>
  <si>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</si>
  <si>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</si>
  <si>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</si>
  <si>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</si>
  <si>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</si>
  <si>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</si>
  <si>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</si>
  <si>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</si>
  <si>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</si>
  <si>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</si>
  <si>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</si>
  <si>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</si>
  <si>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</si>
  <si>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</si>
  <si>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</si>
  <si>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</si>
  <si>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</si>
  <si>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</si>
  <si>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</si>
  <si>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</si>
  <si>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</si>
  <si>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</si>
  <si>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</si>
  <si>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</si>
  <si>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</si>
  <si>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</si>
  <si>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</si>
  <si>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</si>
  <si>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</si>
  <si>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</si>
  <si>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</si>
  <si>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</si>
  <si>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</si>
  <si>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</si>
  <si>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</si>
  <si>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</si>
  <si>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</si>
  <si>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</si>
  <si>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</si>
  <si>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</si>
  <si>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</si>
  <si>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</si>
  <si>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</si>
  <si>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</si>
  <si>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</si>
  <si>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</si>
  <si>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</si>
  <si>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</si>
  <si>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</si>
  <si>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</si>
  <si>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</si>
  <si>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</si>
  <si>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</si>
  <si>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</si>
  <si>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</si>
  <si>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</si>
  <si>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</si>
  <si>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</si>
  <si>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</si>
  <si>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</si>
  <si>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</si>
  <si>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</si>
  <si>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</si>
  <si>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</si>
  <si>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</si>
  <si>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</si>
  <si>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</si>
  <si>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</si>
  <si>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</si>
  <si>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</si>
  <si>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</si>
  <si>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</si>
  <si>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</si>
  <si>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</si>
  <si>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</si>
  <si>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</si>
  <si>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</si>
  <si>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</si>
  <si>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</si>
  <si>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</si>
  <si>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</si>
  <si>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</si>
  <si>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</si>
  <si>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</si>
  <si>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</si>
  <si>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</si>
  <si>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</si>
  <si>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</si>
  <si>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</si>
  <si>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</si>
  <si>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</si>
  <si>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</si>
  <si>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</si>
  <si>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</si>
  <si>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</si>
  <si>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</si>
  <si>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</si>
  <si>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</si>
  <si>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</si>
  <si>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</si>
  <si>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</si>
  <si>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</si>
  <si>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</si>
  <si>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</si>
  <si>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</si>
  <si>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</si>
  <si>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</si>
  <si>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</si>
  <si>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</si>
  <si>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</si>
  <si>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</si>
  <si>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</si>
  <si>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</si>
  <si>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</si>
  <si>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</si>
  <si>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</si>
  <si>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</si>
  <si>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</si>
  <si>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</si>
  <si>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</si>
  <si>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</si>
  <si>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</si>
  <si>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</si>
  <si>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</si>
  <si>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</si>
  <si>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</si>
  <si>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</si>
  <si>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</si>
  <si>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</si>
  <si>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</si>
  <si>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</si>
  <si>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</si>
  <si>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</si>
  <si>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</si>
  <si>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</si>
  <si>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</si>
  <si>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</si>
  <si>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</si>
  <si>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</si>
  <si>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</si>
  <si>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</si>
  <si>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</si>
  <si>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</si>
  <si>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</si>
  <si>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</si>
  <si>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</si>
  <si>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</si>
  <si>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</si>
  <si>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</si>
  <si>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</si>
  <si>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</si>
  <si>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</si>
  <si>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</si>
  <si>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</si>
  <si>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</si>
  <si>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</si>
  <si>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</si>
  <si>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</si>
  <si>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</si>
  <si>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</si>
  <si>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</si>
  <si>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</si>
  <si>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</si>
  <si>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</si>
  <si>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</si>
  <si>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</si>
  <si>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</si>
  <si>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</si>
  <si>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</si>
  <si>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</si>
  <si>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</si>
  <si>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</si>
  <si>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</si>
  <si>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</si>
  <si>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</si>
  <si>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</si>
  <si>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</si>
  <si>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</si>
  <si>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</si>
  <si>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</si>
  <si>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</si>
  <si>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</si>
  <si>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</si>
  <si>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</si>
  <si>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</si>
  <si>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</si>
  <si>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</si>
  <si>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</si>
  <si>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</si>
  <si>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</si>
  <si>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</si>
  <si>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</si>
  <si>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</si>
  <si>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</si>
  <si>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</si>
  <si>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</si>
  <si>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</si>
  <si>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</si>
  <si>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</si>
  <si>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</si>
  <si>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</si>
  <si>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</si>
  <si>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</si>
  <si>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</si>
  <si>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</si>
  <si>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</si>
  <si>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</si>
  <si>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</si>
  <si>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</si>
  <si>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</si>
  <si>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</si>
  <si>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</si>
  <si>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</si>
  <si>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</si>
  <si>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</si>
  <si>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</si>
  <si>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</si>
  <si>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</si>
  <si>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</si>
  <si>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</si>
  <si>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</si>
  <si>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</si>
  <si>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</si>
  <si>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</si>
  <si>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</si>
  <si>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</si>
  <si>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</si>
  <si>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</si>
  <si>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</si>
  <si>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</si>
  <si>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</si>
  <si>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</si>
  <si>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</si>
  <si>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</si>
  <si>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</si>
  <si>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</si>
  <si>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</si>
  <si>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</si>
  <si>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</si>
  <si>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</si>
  <si>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</si>
  <si>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</si>
  <si>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</si>
  <si>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</si>
  <si>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</si>
  <si>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</si>
  <si>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</si>
  <si>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</si>
  <si>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</si>
  <si>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</si>
  <si>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</si>
  <si>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</si>
  <si>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</si>
  <si>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</si>
  <si>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</si>
  <si>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</si>
  <si>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</si>
  <si>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</si>
  <si>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</si>
  <si>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</si>
  <si>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</si>
  <si>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</si>
  <si>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</si>
  <si>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</si>
  <si>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</si>
  <si>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</si>
  <si>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</si>
  <si>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</si>
  <si>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</si>
  <si>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</si>
  <si>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</si>
  <si>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</si>
  <si>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</si>
  <si>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</si>
  <si>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</si>
  <si>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</si>
  <si>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</si>
  <si>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</si>
  <si>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</si>
  <si>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</si>
  <si>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</si>
  <si>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</si>
  <si>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</si>
  <si>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</si>
  <si>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</si>
  <si>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</si>
  <si>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</si>
  <si>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</si>
  <si>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</si>
  <si>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</si>
  <si>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</si>
  <si>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</si>
  <si>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</si>
  <si>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</si>
  <si>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</si>
  <si>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</si>
  <si>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</si>
  <si>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</si>
  <si>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</si>
  <si>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</si>
  <si>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</si>
  <si>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</si>
  <si>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</si>
  <si>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</si>
  <si>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</si>
  <si>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</si>
  <si>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</si>
  <si>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</si>
  <si>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</si>
  <si>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</si>
  <si>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</si>
  <si>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</si>
  <si>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</si>
  <si>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</si>
  <si>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</si>
  <si>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</si>
  <si>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</si>
  <si>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</si>
  <si>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</si>
  <si>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</si>
  <si>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</si>
  <si>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</si>
  <si>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</si>
  <si>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</si>
  <si>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</si>
  <si>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</si>
  <si>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</si>
  <si>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</si>
  <si>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</si>
  <si>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</si>
  <si>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</si>
  <si>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</si>
  <si>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</si>
  <si>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</si>
  <si>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</si>
  <si>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</si>
  <si>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</si>
  <si>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</si>
  <si>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</si>
  <si>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</si>
  <si>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</si>
  <si>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</si>
  <si>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</si>
  <si>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</si>
  <si>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</si>
  <si>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</si>
  <si>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</si>
  <si>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</si>
  <si>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</si>
  <si>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</si>
  <si>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</si>
  <si>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</si>
  <si>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</si>
  <si>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</si>
  <si>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</si>
  <si>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</si>
  <si>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</si>
  <si>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</si>
  <si>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</si>
  <si>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</si>
  <si>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</si>
  <si>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</si>
  <si>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</si>
  <si>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</si>
  <si>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</si>
  <si>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</si>
  <si>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</si>
  <si>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</si>
  <si>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</si>
  <si>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</si>
  <si>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</si>
  <si>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</si>
  <si>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</si>
  <si>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</si>
  <si>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</si>
  <si>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</si>
  <si>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</si>
  <si>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</si>
  <si>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</si>
  <si>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</si>
  <si>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</si>
  <si>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</si>
  <si>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</si>
  <si>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</si>
  <si>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</si>
  <si>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</si>
  <si>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</si>
  <si>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</si>
  <si>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</si>
  <si>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</si>
  <si>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</si>
  <si>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</si>
  <si>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</si>
  <si>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</si>
  <si>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</si>
  <si>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</si>
  <si>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</si>
  <si>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</si>
  <si>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</si>
  <si>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</si>
  <si>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</si>
  <si>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</si>
  <si>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</si>
  <si>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</si>
  <si>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</si>
  <si>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</si>
  <si>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</si>
  <si>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</si>
  <si>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</si>
  <si>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</si>
  <si>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</si>
  <si>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</si>
  <si>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</si>
  <si>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</si>
  <si>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</si>
  <si>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</si>
  <si>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</si>
  <si>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</si>
  <si>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</si>
  <si>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</si>
  <si>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</si>
  <si>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</si>
  <si>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</si>
  <si>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</si>
  <si>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</si>
  <si>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</si>
  <si>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</si>
  <si>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</si>
  <si>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</si>
  <si>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</si>
  <si>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</si>
  <si>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</si>
  <si>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</si>
  <si>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</si>
  <si>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</si>
  <si>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</si>
  <si>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</si>
  <si>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</si>
  <si>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</si>
  <si>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</si>
  <si>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</si>
  <si>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</si>
  <si>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</si>
  <si>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</si>
  <si>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</si>
  <si>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</si>
  <si>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</si>
  <si>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</si>
  <si>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</si>
  <si>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</si>
  <si>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</si>
  <si>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</si>
  <si>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</si>
  <si>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</si>
  <si>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</si>
  <si>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</si>
  <si>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</si>
  <si>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</si>
  <si>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</si>
  <si>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</si>
  <si>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</si>
  <si>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</si>
  <si>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</si>
  <si>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</si>
  <si>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</si>
  <si>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</si>
  <si>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</si>
  <si>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</si>
  <si>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</si>
  <si>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</si>
  <si>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</si>
  <si>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</si>
  <si>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</si>
  <si>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</si>
  <si>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</si>
  <si>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</si>
  <si>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</si>
  <si>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</si>
  <si>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</si>
  <si>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</si>
  <si>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</si>
  <si>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</si>
  <si>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</si>
  <si>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</si>
  <si>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</si>
  <si>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</si>
  <si>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</si>
  <si>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</si>
  <si>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</si>
  <si>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</si>
  <si>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</si>
  <si>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</si>
  <si>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</si>
  <si>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</si>
  <si>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</si>
  <si>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</si>
  <si>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</si>
  <si>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</si>
  <si>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</si>
  <si>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</si>
  <si>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</si>
  <si>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</si>
  <si>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</si>
  <si>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</si>
  <si>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</si>
  <si>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</si>
  <si>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</si>
  <si>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</si>
  <si>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</si>
  <si>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</si>
  <si>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</si>
  <si>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</si>
  <si>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</si>
  <si>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</si>
  <si>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</si>
  <si>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</si>
  <si>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</si>
  <si>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</si>
  <si>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</si>
  <si>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</si>
  <si>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</si>
  <si>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</si>
  <si>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</si>
  <si>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</si>
  <si>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</si>
  <si>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</si>
  <si>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</si>
  <si>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</si>
  <si>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</si>
  <si>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</si>
  <si>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</si>
  <si>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</si>
  <si>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</si>
  <si>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</si>
  <si>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</si>
  <si>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</si>
  <si>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</si>
  <si>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</si>
  <si>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</si>
  <si>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</si>
  <si>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</si>
  <si>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</si>
  <si>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</si>
  <si>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</si>
  <si>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</si>
  <si>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</si>
  <si>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</si>
  <si>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</si>
  <si>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</si>
  <si>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</si>
  <si>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</si>
  <si>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</si>
  <si>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</si>
  <si>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</si>
  <si>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</si>
  <si>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</si>
  <si>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</si>
  <si>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</si>
  <si>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</si>
  <si>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</si>
  <si>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</si>
  <si>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</si>
  <si>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</si>
  <si>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</si>
  <si>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</si>
  <si>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</si>
  <si>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</si>
  <si>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</si>
  <si>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</si>
  <si>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</si>
  <si>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</si>
  <si>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</si>
  <si>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</si>
  <si>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</si>
  <si>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</si>
  <si>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</si>
  <si>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</si>
  <si>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</si>
  <si>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</si>
  <si>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</si>
  <si>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</si>
  <si>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</si>
  <si>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</si>
  <si>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</si>
  <si>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</si>
  <si>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</si>
  <si>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</si>
  <si>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</si>
  <si>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</si>
  <si>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</si>
  <si>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</si>
  <si>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</si>
  <si>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</si>
  <si>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</si>
  <si>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</si>
  <si>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</si>
  <si>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</si>
  <si>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</si>
  <si>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</si>
  <si>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</si>
  <si>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</si>
  <si>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</si>
  <si>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</si>
  <si>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</si>
  <si>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</si>
  <si>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</si>
  <si>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</si>
  <si>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</si>
  <si>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</si>
  <si>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</si>
  <si>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</si>
  <si>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</si>
  <si>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</si>
  <si>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</si>
  <si>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</si>
  <si>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</si>
  <si>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</si>
  <si>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</si>
  <si>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</si>
  <si>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</si>
  <si>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</si>
  <si>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</si>
  <si>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</si>
  <si>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</si>
  <si>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</si>
  <si>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</si>
  <si>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</si>
  <si>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</si>
  <si>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</si>
  <si>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</si>
  <si>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</si>
  <si>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</si>
  <si>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</si>
  <si>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</si>
  <si>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</si>
  <si>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</si>
  <si>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</si>
  <si>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</si>
  <si>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</si>
  <si>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</si>
  <si>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</si>
  <si>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</si>
  <si>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</si>
  <si>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</si>
  <si>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</si>
  <si>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</si>
  <si>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</si>
  <si>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</si>
  <si>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</si>
  <si>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</si>
  <si>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</si>
  <si>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</si>
  <si>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</si>
  <si>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</si>
  <si>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</si>
  <si>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</si>
  <si>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</si>
  <si>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</si>
  <si>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</si>
  <si>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</si>
  <si>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</si>
  <si>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</si>
  <si>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</si>
  <si>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</si>
  <si>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</si>
  <si>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</si>
  <si>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</si>
  <si>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</si>
  <si>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</si>
  <si>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</si>
  <si>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</si>
  <si>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</si>
  <si>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</si>
  <si>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</si>
  <si>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</si>
  <si>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</si>
  <si>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</si>
  <si>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</si>
  <si>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</si>
  <si>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</si>
  <si>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</si>
  <si>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</si>
  <si>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</si>
  <si>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</si>
  <si>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</si>
  <si>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</si>
  <si>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</si>
  <si>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</si>
  <si>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</si>
  <si>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</si>
  <si>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</si>
  <si>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</si>
  <si>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</si>
  <si>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</si>
  <si>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</si>
  <si>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</si>
  <si>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</si>
  <si>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</si>
  <si>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</si>
  <si>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</si>
  <si>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</si>
  <si>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</si>
  <si>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</si>
  <si>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</si>
  <si>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</si>
  <si>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</si>
  <si>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</si>
  <si>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</si>
  <si>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</si>
  <si>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</si>
  <si>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</si>
  <si>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</si>
  <si>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</si>
  <si>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</si>
  <si>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</si>
  <si>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</si>
  <si>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</si>
  <si>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</si>
  <si>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</si>
  <si>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</si>
  <si>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</si>
  <si>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</si>
  <si>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</si>
  <si>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</si>
  <si>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</si>
  <si>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</si>
  <si>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</si>
  <si>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</si>
  <si>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</si>
  <si>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</si>
  <si>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</si>
  <si>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</si>
  <si>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</si>
  <si>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</si>
  <si>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</si>
  <si>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</si>
  <si>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</si>
  <si>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</si>
  <si>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</si>
  <si>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</si>
  <si>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</si>
  <si>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</si>
  <si>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</si>
  <si>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</si>
  <si>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</si>
  <si>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</si>
  <si>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</si>
  <si>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</si>
  <si>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</si>
  <si>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</si>
  <si>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</si>
  <si>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</si>
  <si>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</si>
  <si>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</si>
  <si>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</si>
  <si>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</si>
  <si>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</si>
  <si>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</si>
  <si>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</si>
  <si>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</si>
  <si>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</si>
  <si>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</si>
  <si>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</si>
  <si>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</si>
  <si>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</si>
  <si>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</si>
  <si>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</si>
  <si>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</si>
  <si>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</si>
  <si>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</si>
  <si>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</si>
  <si>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</si>
  <si>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</si>
  <si>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</si>
  <si>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</si>
  <si>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</si>
  <si>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</si>
  <si>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</si>
  <si>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</si>
  <si>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</si>
  <si>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</si>
  <si>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</si>
  <si>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</si>
  <si>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</si>
  <si>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</si>
  <si>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</si>
  <si>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</si>
  <si>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</si>
  <si>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</si>
  <si>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</si>
  <si>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</si>
  <si>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</si>
  <si>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</si>
  <si>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</si>
  <si>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</si>
  <si>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</si>
  <si>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</si>
  <si>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</si>
  <si>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</si>
  <si>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</si>
  <si>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</si>
  <si>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</si>
  <si>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</si>
  <si>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</si>
  <si>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</si>
  <si>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</si>
  <si>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</si>
  <si>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</si>
  <si>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</si>
  <si>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</si>
  <si>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</si>
  <si>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</si>
  <si>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</si>
  <si>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</si>
  <si>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</si>
  <si>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</si>
  <si>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</si>
  <si>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</si>
  <si>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</si>
  <si>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</si>
  <si>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</si>
  <si>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</si>
  <si>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</si>
  <si>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</si>
  <si>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</si>
  <si>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</si>
  <si>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</si>
  <si>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</si>
  <si>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</si>
  <si>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</si>
  <si>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</si>
  <si>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</si>
  <si>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</si>
  <si>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</si>
  <si>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</si>
  <si>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</si>
  <si>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</si>
  <si>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</si>
  <si>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</si>
  <si>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</si>
  <si>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</si>
  <si>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</si>
  <si>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</si>
  <si>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</si>
  <si>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</si>
  <si>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</si>
  <si>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</si>
  <si>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</si>
  <si>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</si>
  <si>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</si>
  <si>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</si>
  <si>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</si>
  <si>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</si>
  <si>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</si>
  <si>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</si>
  <si>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</si>
  <si>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</si>
  <si>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</si>
  <si>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</si>
  <si>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</si>
  <si>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</si>
  <si>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</si>
  <si>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</si>
  <si>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</si>
  <si>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</si>
  <si>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</si>
  <si>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</si>
  <si>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</si>
  <si>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</si>
  <si>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</si>
  <si>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</si>
  <si>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</si>
  <si>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</si>
  <si>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</si>
  <si>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</si>
  <si>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</si>
  <si>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</si>
  <si>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</si>
  <si>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</si>
  <si>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</si>
  <si>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</si>
  <si>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</si>
  <si>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</si>
  <si>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</si>
  <si>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</si>
  <si>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</si>
  <si>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</si>
  <si>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</si>
  <si>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</si>
  <si>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</si>
  <si>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</si>
  <si>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</si>
  <si>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</si>
  <si>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</si>
  <si>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</si>
  <si>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</si>
  <si>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</si>
  <si>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</si>
  <si>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</si>
  <si>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</si>
  <si>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</si>
  <si>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</si>
  <si>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</si>
  <si>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</si>
  <si>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</si>
  <si>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</si>
  <si>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</si>
  <si>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</si>
  <si>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</si>
  <si>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</si>
  <si>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</si>
  <si>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</si>
  <si>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</si>
  <si>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</si>
  <si>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</si>
  <si>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</si>
  <si>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</si>
  <si>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</si>
  <si>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</si>
  <si>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</si>
  <si>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</si>
  <si>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</si>
  <si>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</si>
  <si>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</si>
  <si>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</si>
  <si>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</si>
  <si>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</si>
  <si>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</si>
  <si>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</si>
  <si>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</si>
  <si>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</si>
  <si>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</si>
  <si>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</si>
  <si>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</si>
  <si>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</si>
  <si>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</si>
  <si>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</si>
  <si>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</si>
  <si>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</si>
  <si>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</si>
  <si>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</si>
  <si>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</si>
  <si>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</si>
  <si>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</si>
  <si>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</si>
  <si>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</si>
  <si>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</si>
  <si>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</si>
  <si>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</si>
  <si>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</si>
  <si>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</si>
  <si>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</si>
  <si>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</si>
  <si>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</si>
  <si>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</si>
  <si>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</si>
  <si>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</si>
  <si>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</si>
  <si>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</si>
  <si>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</si>
  <si>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</si>
  <si>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</si>
  <si>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</si>
  <si>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</si>
  <si>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</si>
  <si>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</si>
  <si>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</si>
  <si>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</si>
  <si>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</si>
  <si>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</si>
  <si>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</si>
  <si>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</si>
  <si>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</si>
  <si>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</si>
  <si>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</si>
  <si>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</si>
  <si>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</si>
  <si>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</si>
  <si>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</si>
  <si>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</si>
  <si>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</si>
  <si>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</si>
  <si>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</si>
  <si>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</si>
  <si>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</si>
  <si>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</si>
  <si>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</si>
  <si>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</si>
  <si>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</si>
  <si>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</si>
  <si>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</si>
  <si>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</si>
  <si>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</si>
  <si>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</si>
  <si>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</si>
  <si>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</si>
  <si>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</si>
  <si>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</si>
  <si>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</si>
  <si>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</si>
  <si>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</si>
  <si>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</si>
  <si>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</si>
  <si>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</si>
  <si>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</si>
  <si>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</si>
  <si>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</si>
  <si>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</si>
  <si>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</si>
  <si>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</si>
  <si>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</si>
  <si>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</si>
  <si>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</si>
  <si>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</si>
  <si>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</si>
  <si>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</si>
  <si>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</si>
  <si>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</si>
  <si>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</si>
  <si>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</si>
  <si>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</si>
  <si>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</si>
  <si>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</si>
  <si>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</si>
  <si>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</si>
  <si>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</si>
  <si>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</si>
  <si>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</si>
  <si>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</si>
  <si>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</si>
  <si>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</si>
  <si>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</si>
  <si>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</si>
  <si>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</si>
  <si>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</si>
  <si>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</si>
  <si>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</si>
  <si>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</si>
  <si>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</si>
  <si>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</si>
  <si>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</si>
  <si>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</si>
  <si>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</si>
  <si>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</si>
  <si>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</si>
  <si>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</si>
  <si>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</si>
  <si>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</si>
  <si>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</si>
  <si>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</si>
  <si>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</si>
  <si>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</si>
  <si>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</si>
  <si>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</si>
  <si>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</si>
  <si>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</si>
  <si>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</si>
  <si>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</si>
  <si>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</si>
  <si>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</si>
  <si>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</si>
  <si>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</si>
  <si>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</si>
  <si>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</si>
  <si>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</si>
  <si>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</si>
  <si>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</si>
  <si>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</si>
  <si>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</si>
  <si>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</si>
  <si>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</si>
  <si>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</si>
  <si>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</si>
  <si>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</si>
  <si>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</si>
  <si>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</si>
  <si>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</si>
  <si>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</si>
  <si>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</si>
  <si>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</si>
  <si>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</si>
  <si>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</si>
  <si>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</si>
  <si>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</si>
  <si>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</si>
  <si>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</si>
  <si>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</si>
  <si>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</si>
  <si>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</si>
  <si>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</si>
  <si>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</si>
  <si>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</si>
  <si>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</si>
  <si>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</si>
  <si>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</si>
  <si>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</si>
  <si>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</si>
  <si>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</si>
  <si>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</si>
  <si>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</si>
  <si>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</si>
  <si>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</si>
  <si>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</si>
  <si>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</si>
  <si>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</si>
  <si>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</si>
  <si>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</si>
  <si>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</si>
  <si>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</si>
  <si>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</si>
  <si>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</si>
  <si>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</si>
  <si>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</si>
  <si>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</si>
  <si>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</si>
  <si>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</si>
  <si>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</si>
  <si>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</si>
  <si>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</si>
  <si>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</si>
  <si>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</si>
  <si>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</si>
  <si>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</si>
  <si>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</si>
  <si>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</si>
  <si>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</si>
  <si>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</si>
  <si>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</si>
  <si>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</si>
  <si>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</si>
  <si>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</si>
  <si>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</si>
  <si>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</si>
  <si>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</si>
  <si>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</si>
  <si>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</si>
  <si>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</si>
  <si>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</si>
  <si>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</si>
  <si>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</si>
  <si>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</si>
  <si>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</si>
  <si>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</si>
  <si>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</si>
  <si>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</si>
  <si>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</si>
  <si>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</si>
  <si>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</si>
  <si>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</si>
  <si>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</si>
  <si>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</si>
  <si>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</si>
  <si>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</si>
  <si>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</si>
  <si>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</si>
  <si>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</si>
  <si>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</si>
  <si>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</si>
  <si>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</si>
  <si>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</si>
  <si>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</si>
  <si>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</si>
  <si>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</si>
  <si>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</si>
  <si>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</si>
  <si>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</si>
  <si>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</si>
  <si>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</si>
  <si>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</si>
  <si>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</si>
  <si>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</si>
  <si>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</si>
  <si>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</si>
  <si>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</si>
  <si>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</si>
  <si>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</si>
  <si>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</si>
  <si>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</si>
  <si>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</si>
  <si>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</si>
  <si>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</si>
  <si>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</si>
  <si>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</si>
  <si>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</si>
  <si>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</si>
  <si>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</si>
  <si>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</si>
  <si>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</si>
  <si>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</si>
  <si>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</si>
  <si>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</si>
  <si>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</si>
  <si>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</si>
  <si>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</si>
  <si>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</si>
  <si>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</si>
  <si>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</si>
  <si>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</si>
  <si>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</si>
  <si>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</si>
  <si>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</si>
  <si>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</si>
  <si>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</si>
  <si>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</si>
  <si>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</si>
  <si>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</si>
  <si>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</si>
  <si>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</si>
  <si>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</si>
  <si>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</si>
  <si>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</si>
  <si>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</si>
  <si>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</si>
  <si>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</si>
  <si>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</si>
  <si>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</si>
  <si>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</si>
  <si>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</si>
  <si>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</si>
  <si>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</si>
  <si>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</si>
  <si>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</si>
  <si>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</si>
  <si>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</si>
  <si>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</si>
  <si>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</si>
  <si>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</si>
  <si>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</si>
  <si>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</si>
  <si>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</si>
  <si>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</si>
  <si>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</si>
  <si>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</si>
  <si>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</si>
  <si>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</si>
  <si>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</si>
  <si>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</si>
  <si>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</si>
  <si>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</si>
  <si>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</si>
  <si>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</si>
  <si>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</si>
  <si>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</si>
  <si>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</si>
  <si>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</si>
  <si>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</si>
  <si>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</si>
  <si>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</si>
  <si>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</si>
  <si>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</si>
  <si>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</si>
  <si>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</si>
  <si>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</si>
  <si>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</si>
  <si>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</si>
  <si>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</si>
  <si>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</si>
  <si>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</si>
  <si>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</si>
  <si>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</si>
  <si>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</si>
  <si>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</si>
  <si>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</si>
  <si>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</si>
  <si>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</si>
  <si>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</si>
  <si>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</si>
  <si>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</si>
  <si>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</si>
  <si>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</si>
  <si>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</si>
  <si>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</si>
  <si>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</si>
  <si>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</si>
  <si>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</si>
  <si>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</si>
  <si>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</si>
  <si>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</si>
  <si>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</si>
  <si>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</si>
  <si>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</si>
  <si>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</si>
  <si>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</si>
  <si>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</si>
  <si>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</si>
  <si>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</si>
  <si>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</si>
  <si>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</si>
  <si>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</si>
  <si>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</si>
  <si>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</si>
  <si>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</si>
  <si>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</si>
  <si>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</si>
  <si>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</si>
  <si>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</si>
  <si>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</si>
  <si>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</si>
  <si>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</si>
  <si>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</si>
  <si>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</si>
  <si>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</si>
  <si>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</si>
  <si>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</si>
  <si>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</si>
  <si>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</si>
  <si>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</si>
  <si>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</si>
  <si>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</si>
  <si>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</si>
  <si>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</si>
  <si>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</si>
  <si>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</si>
  <si>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</si>
  <si>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</si>
  <si>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</si>
  <si>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</si>
  <si>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</si>
  <si>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</si>
  <si>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</si>
  <si>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</si>
  <si>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</si>
  <si>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</si>
  <si>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</si>
  <si>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</si>
  <si>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</si>
  <si>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</si>
  <si>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</si>
  <si>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</si>
  <si>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</si>
  <si>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</si>
  <si>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</si>
  <si>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</si>
  <si>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</si>
  <si>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</si>
  <si>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</si>
  <si>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</si>
  <si>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</si>
  <si>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</si>
  <si>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</si>
  <si>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</si>
  <si>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</si>
  <si>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</si>
  <si>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</si>
  <si>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</si>
  <si>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</si>
  <si>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</si>
  <si>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</si>
  <si>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</si>
  <si>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</si>
  <si>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</si>
  <si>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</si>
  <si>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</si>
  <si>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</si>
  <si>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</si>
  <si>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</si>
  <si>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</si>
  <si>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</si>
  <si>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</si>
  <si>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</si>
  <si>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</si>
  <si>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</si>
  <si>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</si>
  <si>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</si>
  <si>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</si>
  <si>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</si>
  <si>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</si>
  <si>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</si>
  <si>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</si>
  <si>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</si>
  <si>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</si>
  <si>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</si>
  <si>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</si>
  <si>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</si>
  <si>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</si>
  <si>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</si>
  <si>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</si>
  <si>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</si>
  <si>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</si>
  <si>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</si>
  <si>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</si>
  <si>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</si>
  <si>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</si>
  <si>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</si>
  <si>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</si>
  <si>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</si>
  <si>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</si>
  <si>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</si>
  <si>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</si>
  <si>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</si>
  <si>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</si>
  <si>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</si>
  <si>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</si>
  <si>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</si>
  <si>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</si>
  <si>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</si>
  <si>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</si>
  <si>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</si>
  <si>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</si>
  <si>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</si>
  <si>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</si>
  <si>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</si>
  <si>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</si>
  <si>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</si>
  <si>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</si>
  <si>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</si>
  <si>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</si>
  <si>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</si>
  <si>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</si>
  <si>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</si>
  <si>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</si>
  <si>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</si>
  <si>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</si>
  <si>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</si>
  <si>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</si>
  <si>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</si>
  <si>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</si>
  <si>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</si>
  <si>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</si>
  <si>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</si>
  <si>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</si>
  <si>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</si>
  <si>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</si>
  <si>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</si>
  <si>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</si>
  <si>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</si>
  <si>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</si>
  <si>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</si>
  <si>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</si>
  <si>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</si>
  <si>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</si>
  <si>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</si>
  <si>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</si>
  <si>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</si>
  <si>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</si>
  <si>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</si>
  <si>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</si>
  <si>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</si>
  <si>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</si>
  <si>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</si>
  <si>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</si>
  <si>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</si>
  <si>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</si>
  <si>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</si>
  <si>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</si>
  <si>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</si>
  <si>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</si>
  <si>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</si>
  <si>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</si>
  <si>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</si>
  <si>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</si>
  <si>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</si>
  <si>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</si>
  <si>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</si>
  <si>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</si>
  <si>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</si>
  <si>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</si>
  <si>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</si>
  <si>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</si>
  <si>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</si>
  <si>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</si>
  <si>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</si>
  <si>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</si>
  <si>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</si>
  <si>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</si>
  <si>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</si>
  <si>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</si>
  <si>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</si>
  <si>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</si>
  <si>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</si>
  <si>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</si>
  <si>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</si>
  <si>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</si>
  <si>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</si>
  <si>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</si>
  <si>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</si>
  <si>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</si>
  <si>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</si>
  <si>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</si>
  <si>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</si>
  <si>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</si>
  <si>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</si>
  <si>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</si>
  <si>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</si>
  <si>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</si>
  <si>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</si>
  <si>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</si>
  <si>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</si>
  <si>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</si>
  <si>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</si>
  <si>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</si>
  <si>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</si>
  <si>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</si>
  <si>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</si>
  <si>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</si>
  <si>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</si>
  <si>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</si>
  <si>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</si>
  <si>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</si>
  <si>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</si>
  <si>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</si>
  <si>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</si>
  <si>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</si>
  <si>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</si>
  <si>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</si>
  <si>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</si>
  <si>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</si>
  <si>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</si>
  <si>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</si>
  <si>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</si>
  <si>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</si>
  <si>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</si>
  <si>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</si>
  <si>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</si>
  <si>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</si>
  <si>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</si>
  <si>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</si>
  <si>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</si>
  <si>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</si>
  <si>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</si>
  <si>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</si>
  <si>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</si>
  <si>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</si>
  <si>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</si>
  <si>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</si>
  <si>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</si>
  <si>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</si>
  <si>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</si>
  <si>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</si>
  <si>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</si>
  <si>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</si>
  <si>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</si>
  <si>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</si>
  <si>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</si>
  <si>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</si>
  <si>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</si>
  <si>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</si>
  <si>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</si>
  <si>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</si>
  <si>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</si>
  <si>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</si>
  <si>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</si>
  <si>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</si>
  <si>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</si>
  <si>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</si>
  <si>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</si>
  <si>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</si>
  <si>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</si>
  <si>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</si>
  <si>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</si>
  <si>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</si>
  <si>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</si>
  <si>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</si>
  <si>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</si>
  <si>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</si>
  <si>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</si>
  <si>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</si>
  <si>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</si>
  <si>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</si>
  <si>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</si>
  <si>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</si>
  <si>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</si>
  <si>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</si>
  <si>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</si>
  <si>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</si>
  <si>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</si>
  <si>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</si>
  <si>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</si>
  <si>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</si>
  <si>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</si>
  <si>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</si>
  <si>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</si>
  <si>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</si>
  <si>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</si>
  <si>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</si>
  <si>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</si>
  <si>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</si>
  <si>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</si>
  <si>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</si>
  <si>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</si>
  <si>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</si>
  <si>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</si>
  <si>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</si>
  <si>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</si>
  <si>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</si>
  <si>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</si>
  <si>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</si>
  <si>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</si>
  <si>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</si>
  <si>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</si>
  <si>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</si>
  <si>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</si>
  <si>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</si>
  <si>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</si>
  <si>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</si>
  <si>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</si>
  <si>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</si>
  <si>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</si>
  <si>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</si>
  <si>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</si>
  <si>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</si>
  <si>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</si>
  <si>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</si>
  <si>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</si>
  <si>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</si>
  <si>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</si>
  <si>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</si>
  <si>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</si>
  <si>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</si>
  <si>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</si>
  <si>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</si>
  <si>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</si>
  <si>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</si>
  <si>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</si>
  <si>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</si>
  <si>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</si>
  <si>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</si>
  <si>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</si>
  <si>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</si>
  <si>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</si>
  <si>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</si>
  <si>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</si>
  <si>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</si>
  <si>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</si>
  <si>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</si>
  <si>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</si>
  <si>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</si>
  <si>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</si>
  <si>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</si>
  <si>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</si>
  <si>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</si>
  <si>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</si>
  <si>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</si>
  <si>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</si>
  <si>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</si>
  <si>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</si>
  <si>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</si>
  <si>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</si>
  <si>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</si>
  <si>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</si>
  <si>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</si>
  <si>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</si>
  <si>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</si>
  <si>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</si>
  <si>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</si>
  <si>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</si>
  <si>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</si>
  <si>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</si>
  <si>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</si>
  <si>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</si>
  <si>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</si>
  <si>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</si>
  <si>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</si>
  <si>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</si>
  <si>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</si>
  <si>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</si>
  <si>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</si>
  <si>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</si>
  <si>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</si>
  <si>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</si>
  <si>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</si>
  <si>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</si>
  <si>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</si>
  <si>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</si>
  <si>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</si>
  <si>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</si>
  <si>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</si>
  <si>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</si>
  <si>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</si>
  <si>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</si>
  <si>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</si>
  <si>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</si>
  <si>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</si>
  <si>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</si>
  <si>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</si>
  <si>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</si>
  <si>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</si>
  <si>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</si>
  <si>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</si>
  <si>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</si>
  <si>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</si>
  <si>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</si>
  <si>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</si>
  <si>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</si>
  <si>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</si>
  <si>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</si>
  <si>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</si>
  <si>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</si>
  <si>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</si>
  <si>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</si>
  <si>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</si>
  <si>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</si>
  <si>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</si>
  <si>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</si>
  <si>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</si>
  <si>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</si>
  <si>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</si>
  <si>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</si>
  <si>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</si>
  <si>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</si>
  <si>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</si>
  <si>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</si>
  <si>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</si>
  <si>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</si>
  <si>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</si>
  <si>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</si>
  <si>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</si>
  <si>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</si>
  <si>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</si>
  <si>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</si>
  <si>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</si>
  <si>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</si>
  <si>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</si>
  <si>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</si>
  <si>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</si>
  <si>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</si>
  <si>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</si>
  <si>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</si>
  <si>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</si>
  <si>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</si>
  <si>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</si>
  <si>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</si>
  <si>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</si>
  <si>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</si>
  <si>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</si>
  <si>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</si>
  <si>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</si>
  <si>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</si>
  <si>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</si>
  <si>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</si>
  <si>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</si>
  <si>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</si>
  <si>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</si>
  <si>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</si>
  <si>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</si>
  <si>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</si>
  <si>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</si>
  <si>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</si>
  <si>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</si>
  <si>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</si>
  <si>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</si>
  <si>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</si>
  <si>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</si>
  <si>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</si>
  <si>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</si>
  <si>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</si>
  <si>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</si>
  <si>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</si>
  <si>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</si>
  <si>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</si>
  <si>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</si>
  <si>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</si>
  <si>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</si>
  <si>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</si>
  <si>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</si>
  <si>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</si>
  <si>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</si>
  <si>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</si>
  <si>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</si>
  <si>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</si>
  <si>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</si>
  <si>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</si>
  <si>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</si>
  <si>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</si>
  <si>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</si>
  <si>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</si>
  <si>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</si>
  <si>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</si>
  <si>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</si>
  <si>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</si>
  <si>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</si>
  <si>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</si>
  <si>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</si>
  <si>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</si>
  <si>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</si>
  <si>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</si>
  <si>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</si>
  <si>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</si>
  <si>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</si>
  <si>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</si>
  <si>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</si>
  <si>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</si>
  <si>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</si>
  <si>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</si>
  <si>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</si>
  <si>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</si>
  <si>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</si>
  <si>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</si>
  <si>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</si>
  <si>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</si>
  <si>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</si>
  <si>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</si>
  <si>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</si>
  <si>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</si>
  <si>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</si>
  <si>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</si>
  <si>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</si>
  <si>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</si>
  <si>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</si>
  <si>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</si>
  <si>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</si>
  <si>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</si>
  <si>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</si>
  <si>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</si>
  <si>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</si>
  <si>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</si>
  <si>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</si>
  <si>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</si>
  <si>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</si>
  <si>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</si>
  <si>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</si>
  <si>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</si>
  <si>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</si>
  <si>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</si>
  <si>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</si>
  <si>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</si>
  <si>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</si>
  <si>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</si>
  <si>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</si>
  <si>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</si>
  <si>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</si>
  <si>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</si>
  <si>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</si>
  <si>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</si>
  <si>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</si>
  <si>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</si>
  <si>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</si>
  <si>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</si>
  <si>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</si>
  <si>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</si>
  <si>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</si>
  <si>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</si>
  <si>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</si>
  <si>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</si>
  <si>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</si>
  <si>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</si>
  <si>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</si>
  <si>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</si>
  <si>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</si>
  <si>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</si>
  <si>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</si>
  <si>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</si>
  <si>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</si>
  <si>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</si>
  <si>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</si>
  <si>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</si>
  <si>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</si>
  <si>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</si>
  <si>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</si>
  <si>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</si>
  <si>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</si>
  <si>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</si>
  <si>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</si>
  <si>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</si>
  <si>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</si>
  <si>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</si>
  <si>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</si>
  <si>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</si>
  <si>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</si>
  <si>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</si>
  <si>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</si>
  <si>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</si>
  <si>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</si>
  <si>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</si>
  <si>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</si>
  <si>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</si>
  <si>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</si>
  <si>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</si>
  <si>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</si>
  <si>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</si>
  <si>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</si>
  <si>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</si>
  <si>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</si>
  <si>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</si>
  <si>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</si>
  <si>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</si>
  <si>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</si>
  <si>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</si>
  <si>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</si>
  <si>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</si>
  <si>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</si>
  <si>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</si>
  <si>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</si>
  <si>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</si>
  <si>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</si>
  <si>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</si>
  <si>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</si>
  <si>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</si>
  <si>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</si>
  <si>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</si>
  <si>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</si>
  <si>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</si>
  <si>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</si>
  <si>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</si>
  <si>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</si>
  <si>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</si>
  <si>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</si>
  <si>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</si>
  <si>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</si>
  <si>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</si>
  <si>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</si>
  <si>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</si>
  <si>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</si>
  <si>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</si>
  <si>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</si>
  <si>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</si>
  <si>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</si>
  <si>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</si>
  <si>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</si>
  <si>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</si>
  <si>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</si>
  <si>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</si>
  <si>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</si>
  <si>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</si>
  <si>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</si>
  <si>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</si>
  <si>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</si>
  <si>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</si>
  <si>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</si>
  <si>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</si>
  <si>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</si>
  <si>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</si>
  <si>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</si>
  <si>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</si>
  <si>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</si>
  <si>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</si>
  <si>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</si>
  <si>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</si>
  <si>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</si>
  <si>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</si>
  <si>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</si>
  <si>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</si>
  <si>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</si>
  <si>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</si>
  <si>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</si>
  <si>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</si>
  <si>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</si>
  <si>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</si>
  <si>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</si>
  <si>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</si>
  <si>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</si>
  <si>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</si>
  <si>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</si>
  <si>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</si>
  <si>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</si>
  <si>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</si>
  <si>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</si>
  <si>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</si>
  <si>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</si>
  <si>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</si>
  <si>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</si>
  <si>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</si>
  <si>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</si>
  <si>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</si>
  <si>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</si>
  <si>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</si>
  <si>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</si>
  <si>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</si>
  <si>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</si>
  <si>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</si>
  <si>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</si>
  <si>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</si>
  <si>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</si>
  <si>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</si>
  <si>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</si>
  <si>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</si>
  <si>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</si>
  <si>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</si>
  <si>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</si>
  <si>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</si>
  <si>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</si>
  <si>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</si>
  <si>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</si>
  <si>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</si>
  <si>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</si>
  <si>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</si>
  <si>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</si>
  <si>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</si>
  <si>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</si>
  <si>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</si>
  <si>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</si>
  <si>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</si>
  <si>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</si>
  <si>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</si>
  <si>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</si>
  <si>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</si>
  <si>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</si>
  <si>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</si>
  <si>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</si>
  <si>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</si>
  <si>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</si>
  <si>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</si>
  <si>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</si>
  <si>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</si>
  <si>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</si>
  <si>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</si>
  <si>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</si>
  <si>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</si>
  <si>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</si>
  <si>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</si>
  <si>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</si>
  <si>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</si>
  <si>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</si>
  <si>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</si>
  <si>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</si>
  <si>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</si>
  <si>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</si>
  <si>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</si>
  <si>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</si>
  <si>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</si>
  <si>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</si>
  <si>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</si>
  <si>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</si>
  <si>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</si>
  <si>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</si>
  <si>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</si>
  <si>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</si>
  <si>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</si>
  <si>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</si>
  <si>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</si>
  <si>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</si>
  <si>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</si>
  <si>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</si>
  <si>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</si>
  <si>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</si>
  <si>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</si>
  <si>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</si>
  <si>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</si>
  <si>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</si>
  <si>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</si>
  <si>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</si>
  <si>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</si>
  <si>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</si>
  <si>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</si>
  <si>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</si>
  <si>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</si>
  <si>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</si>
  <si>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</si>
  <si>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</si>
  <si>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</si>
  <si>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</si>
  <si>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</si>
  <si>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</si>
  <si>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</si>
  <si>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</si>
  <si>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</si>
  <si>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</si>
  <si>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</si>
  <si>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</si>
  <si>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</si>
  <si>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</si>
  <si>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</si>
  <si>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</si>
  <si>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</si>
  <si>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</si>
  <si>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</si>
  <si>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</si>
  <si>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</si>
  <si>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</si>
  <si>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</si>
  <si>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</si>
  <si>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</si>
  <si>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</si>
  <si>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</si>
  <si>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</si>
  <si>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</si>
  <si>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</si>
  <si>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</si>
  <si>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</si>
  <si>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</si>
  <si>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</si>
  <si>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</si>
  <si>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</si>
  <si>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</si>
  <si>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</si>
  <si>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</si>
  <si>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</si>
  <si>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</si>
  <si>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</si>
  <si>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</si>
  <si>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</si>
  <si>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</si>
  <si>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</si>
  <si>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</si>
  <si>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</si>
  <si>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</si>
  <si>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</si>
  <si>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</si>
  <si>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</si>
  <si>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</si>
  <si>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</si>
  <si>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</si>
  <si>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</si>
  <si>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</si>
  <si>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</si>
  <si>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</si>
  <si>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</si>
  <si>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</si>
  <si>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</si>
  <si>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</si>
  <si>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</si>
  <si>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</si>
  <si>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</si>
  <si>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</si>
  <si>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</si>
  <si>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</si>
  <si>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</si>
  <si>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</si>
  <si>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</si>
  <si>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</si>
  <si>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</si>
  <si>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</si>
  <si>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</si>
  <si>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</si>
  <si>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</si>
  <si>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</si>
  <si>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</si>
  <si>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</si>
  <si>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</si>
  <si>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</si>
  <si>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</si>
  <si>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</si>
  <si>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</si>
  <si>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</si>
  <si>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</si>
  <si>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</si>
  <si>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</si>
  <si>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</si>
  <si>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</si>
  <si>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</si>
  <si>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</si>
  <si>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</si>
  <si>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</si>
  <si>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</si>
  <si>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</si>
  <si>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</si>
  <si>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</si>
  <si>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</si>
  <si>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</si>
  <si>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</si>
  <si>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</si>
  <si>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</si>
  <si>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</si>
  <si>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</si>
  <si>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</si>
  <si>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</si>
  <si>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</si>
  <si>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</si>
  <si>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</si>
  <si>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</si>
  <si>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</si>
  <si>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</si>
  <si>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</si>
  <si>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</si>
  <si>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</si>
  <si>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</si>
  <si>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</si>
  <si>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</si>
  <si>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</si>
  <si>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</si>
  <si>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</si>
  <si>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</si>
  <si>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</si>
  <si>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</si>
  <si>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</si>
  <si>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</si>
  <si>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</si>
  <si>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</si>
  <si>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</si>
  <si>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</si>
  <si>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</si>
  <si>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</si>
  <si>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</si>
  <si>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</si>
  <si>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</si>
  <si>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</si>
  <si>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</si>
  <si>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</si>
  <si>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</si>
  <si>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</si>
  <si>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</si>
  <si>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</si>
  <si>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</si>
  <si>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</si>
  <si>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</si>
  <si>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</si>
  <si>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</si>
  <si>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</si>
  <si>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</si>
  <si>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</si>
  <si>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</si>
  <si>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</si>
  <si>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</si>
  <si>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</si>
  <si>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</si>
  <si>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</si>
  <si>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</si>
  <si>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</si>
  <si>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</si>
  <si>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</si>
  <si>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</si>
  <si>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</si>
  <si>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</si>
  <si>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</si>
  <si>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</si>
  <si>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</si>
  <si>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</si>
  <si>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</si>
  <si>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</si>
  <si>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</si>
  <si>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</si>
  <si>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</si>
  <si>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</si>
  <si>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</si>
  <si>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</si>
  <si>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</si>
  <si>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</si>
  <si>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</si>
  <si>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</si>
  <si>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</si>
  <si>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</si>
  <si>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</si>
  <si>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</si>
  <si>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</si>
  <si>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</si>
  <si>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</si>
  <si>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</si>
  <si>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</si>
  <si>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</si>
  <si>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</si>
  <si>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</si>
  <si>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</si>
  <si>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</si>
  <si>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</si>
  <si>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</si>
  <si>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</si>
  <si>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</si>
  <si>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</si>
  <si>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</si>
  <si>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</si>
  <si>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</si>
  <si>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</si>
  <si>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</si>
  <si>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</si>
  <si>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</si>
  <si>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</si>
  <si>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</si>
  <si>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</si>
  <si>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</si>
  <si>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</si>
  <si>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</si>
  <si>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</si>
  <si>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</si>
  <si>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</si>
  <si>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</si>
  <si>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</si>
  <si>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</si>
  <si>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</si>
  <si>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</si>
  <si>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</si>
  <si>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</si>
  <si>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</si>
  <si>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</si>
  <si>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</si>
  <si>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</si>
  <si>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</si>
  <si>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</si>
  <si>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</si>
  <si>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</si>
  <si>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</si>
  <si>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</si>
  <si>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</si>
  <si>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</si>
  <si>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</si>
  <si>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</si>
  <si>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</si>
  <si>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</si>
  <si>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</si>
  <si>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</si>
  <si>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</si>
  <si>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</si>
  <si>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</si>
  <si>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</si>
  <si>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</si>
  <si>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</si>
  <si>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</si>
  <si>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</si>
  <si>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</si>
  <si>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</si>
  <si>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</si>
  <si>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</si>
  <si>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</si>
  <si>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</si>
  <si>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</si>
  <si>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</si>
  <si>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</si>
  <si>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</si>
  <si>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</si>
  <si>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</si>
  <si>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</si>
  <si>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</si>
  <si>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</si>
  <si>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</si>
  <si>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</si>
  <si>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</si>
  <si>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</si>
  <si>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</si>
  <si>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</si>
  <si>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</si>
  <si>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</si>
  <si>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</si>
  <si>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</si>
  <si>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</si>
  <si>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</si>
  <si>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</si>
  <si>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</si>
  <si>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</si>
  <si>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</si>
  <si>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</si>
  <si>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</si>
  <si>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</si>
  <si>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</si>
  <si>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</si>
  <si>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</si>
  <si>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</si>
  <si>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</si>
  <si>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</si>
  <si>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</si>
  <si>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</si>
  <si>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</si>
  <si>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</si>
  <si>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</si>
  <si>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</si>
  <si>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</si>
  <si>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</si>
  <si>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</si>
  <si>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</si>
  <si>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</si>
  <si>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</si>
  <si>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</si>
  <si>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</si>
  <si>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</si>
  <si>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</si>
  <si>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</si>
  <si>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</si>
  <si>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</si>
  <si>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</si>
  <si>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</si>
  <si>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</si>
  <si>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</si>
  <si>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</si>
  <si>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</si>
  <si>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</si>
  <si>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</si>
  <si>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</si>
  <si>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</si>
  <si>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</si>
  <si>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</si>
  <si>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</si>
  <si>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</si>
  <si>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</si>
  <si>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</si>
  <si>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</si>
  <si>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</si>
  <si>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</si>
  <si>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</si>
  <si>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</si>
  <si>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</si>
  <si>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</si>
  <si>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</si>
  <si>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</si>
  <si>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</si>
  <si>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</si>
  <si>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</si>
  <si>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</si>
  <si>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</si>
  <si>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</si>
  <si>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</si>
  <si>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</si>
  <si>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</si>
  <si>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</si>
  <si>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</si>
  <si>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</si>
  <si>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</si>
  <si>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</si>
  <si>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</si>
  <si>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</si>
  <si>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</si>
  <si>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</si>
  <si>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</si>
  <si>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</si>
  <si>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</si>
  <si>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</si>
  <si>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</si>
  <si>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</si>
  <si>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</si>
  <si>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</si>
  <si>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</si>
  <si>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</si>
  <si>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</si>
  <si>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</si>
  <si>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</si>
  <si>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</si>
  <si>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</si>
  <si>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</si>
  <si>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</si>
  <si>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</si>
  <si>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</si>
  <si>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</si>
  <si>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</si>
  <si>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</si>
  <si>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</si>
  <si>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</si>
  <si>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</si>
  <si>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</si>
  <si>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</si>
  <si>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</si>
  <si>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</si>
  <si>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</si>
  <si>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</si>
  <si>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</si>
  <si>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</si>
  <si>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</si>
  <si>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</si>
  <si>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</si>
  <si>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</si>
  <si>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</si>
  <si>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</si>
  <si>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</si>
  <si>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</si>
  <si>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</si>
  <si>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</si>
  <si>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</si>
  <si>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</si>
  <si>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</si>
  <si>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</si>
  <si>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</si>
  <si>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</si>
  <si>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</si>
  <si>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</si>
  <si>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</si>
  <si>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</si>
  <si>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</si>
  <si>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</si>
  <si>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</si>
  <si>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</si>
  <si>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</si>
  <si>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</si>
  <si>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</si>
  <si>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</si>
  <si>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</si>
  <si>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</si>
  <si>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</si>
  <si>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</si>
  <si>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</si>
  <si>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</si>
  <si>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</si>
  <si>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</si>
  <si>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</si>
  <si>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</si>
  <si>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</si>
  <si>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</si>
  <si>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</si>
  <si>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</si>
  <si>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</si>
  <si>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</si>
  <si>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</si>
  <si>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</si>
  <si>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</si>
  <si>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</si>
  <si>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</si>
  <si>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</si>
  <si>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</si>
  <si>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</si>
  <si>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</si>
  <si>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</si>
  <si>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</si>
  <si>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</si>
  <si>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</si>
  <si>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</si>
  <si>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</si>
  <si>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</si>
  <si>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</si>
  <si>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</si>
  <si>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</si>
  <si>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</si>
  <si>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</si>
  <si>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</si>
  <si>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</si>
  <si>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</si>
  <si>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</si>
  <si>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</si>
  <si>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</si>
  <si>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</si>
  <si>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</si>
  <si>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</si>
  <si>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</si>
  <si>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</si>
  <si>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</si>
  <si>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</si>
  <si>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</si>
  <si>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</si>
  <si>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</si>
  <si>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</si>
  <si>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</si>
  <si>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</si>
  <si>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</si>
  <si>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</si>
  <si>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</si>
  <si>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</si>
  <si>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</si>
  <si>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</si>
  <si>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</si>
  <si>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</si>
  <si>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</si>
  <si>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</si>
  <si>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</si>
  <si>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</si>
  <si>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</si>
  <si>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</si>
  <si>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</si>
  <si>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</si>
  <si>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</si>
  <si>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</si>
  <si>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</si>
  <si>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</si>
  <si>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</si>
  <si>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</si>
  <si>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</si>
  <si>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</si>
  <si>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</si>
  <si>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</si>
  <si>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</si>
  <si>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</si>
  <si>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</si>
  <si>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</si>
  <si>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</si>
  <si>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</si>
  <si>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</si>
  <si>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</si>
  <si>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</si>
  <si>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</si>
  <si>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</si>
  <si>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</si>
  <si>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</si>
  <si>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</si>
  <si>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</si>
  <si>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</si>
  <si>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</si>
  <si>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</si>
  <si>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</si>
  <si>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</si>
  <si>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</si>
  <si>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</si>
  <si>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</si>
  <si>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</si>
  <si>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</si>
  <si>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</si>
  <si>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</si>
  <si>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</si>
  <si>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</si>
  <si>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</si>
  <si>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</si>
  <si>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</si>
  <si>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</si>
  <si>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</si>
  <si>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</si>
  <si>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</si>
  <si>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</si>
  <si>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</si>
  <si>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</si>
  <si>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</si>
  <si>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</si>
  <si>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</si>
  <si>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</si>
  <si>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</si>
  <si>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</si>
  <si>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</si>
  <si>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</si>
  <si>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</si>
  <si>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</si>
  <si>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</si>
  <si>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</si>
  <si>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</si>
  <si>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</si>
  <si>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</si>
  <si>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</si>
  <si>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</si>
  <si>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</si>
  <si>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</si>
  <si>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</si>
  <si>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</si>
  <si>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</si>
  <si>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</si>
  <si>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</si>
  <si>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</si>
  <si>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</si>
  <si>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</si>
  <si>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</si>
  <si>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</si>
  <si>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</si>
  <si>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</si>
  <si>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</si>
  <si>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</si>
  <si>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</si>
  <si>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</si>
  <si>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</si>
  <si>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</si>
  <si>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</si>
  <si>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</si>
  <si>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</si>
  <si>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</si>
  <si>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</si>
  <si>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</si>
  <si>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</si>
  <si>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</si>
  <si>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</si>
  <si>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</si>
  <si>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</si>
  <si>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</si>
  <si>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</si>
  <si>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</si>
  <si>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</si>
  <si>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</si>
  <si>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</si>
  <si>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</si>
  <si>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</si>
  <si>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</si>
  <si>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</si>
  <si>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</si>
  <si>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</si>
  <si>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</si>
  <si>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</si>
  <si>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</si>
  <si>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</si>
  <si>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</si>
  <si>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</si>
  <si>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</si>
  <si>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</si>
  <si>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</si>
  <si>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</si>
  <si>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</si>
  <si>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</si>
  <si>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</si>
  <si>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</si>
  <si>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</si>
  <si>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</si>
  <si>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</si>
  <si>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</si>
  <si>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</si>
  <si>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</si>
  <si>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</si>
  <si>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</si>
  <si>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</si>
  <si>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</si>
  <si>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</si>
  <si>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</si>
  <si>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</si>
  <si>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</si>
  <si>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</si>
  <si>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</si>
  <si>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</si>
  <si>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</si>
  <si>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</si>
  <si>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</si>
  <si>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</si>
  <si>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</si>
  <si>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</si>
  <si>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</si>
  <si>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</si>
  <si>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</si>
  <si>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</si>
  <si>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</si>
  <si>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</si>
  <si>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</si>
  <si>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</si>
  <si>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</si>
  <si>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</si>
  <si>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</si>
  <si>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</si>
  <si>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</si>
  <si>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</si>
  <si>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</si>
  <si>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</si>
  <si>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</si>
  <si>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</si>
  <si>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</si>
  <si>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</si>
  <si>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</si>
  <si>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</si>
  <si>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</si>
  <si>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</si>
  <si>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</si>
  <si>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</si>
  <si>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</si>
  <si>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</si>
  <si>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</si>
  <si>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</si>
  <si>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</si>
  <si>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</si>
  <si>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</si>
  <si>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</si>
  <si>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</si>
  <si>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</si>
  <si>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</si>
  <si>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</si>
  <si>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</si>
  <si>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</si>
  <si>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</si>
  <si>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</si>
  <si>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</si>
  <si>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</si>
  <si>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</si>
  <si>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</si>
  <si>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</si>
  <si>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</si>
  <si>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</si>
  <si>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</si>
  <si>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</si>
  <si>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</si>
  <si>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</si>
  <si>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</si>
  <si>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</si>
  <si>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</si>
  <si>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</si>
  <si>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</si>
  <si>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</si>
  <si>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</si>
  <si>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</si>
  <si>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</si>
  <si>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</si>
  <si>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</si>
  <si>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</si>
  <si>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</si>
  <si>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</si>
  <si>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</si>
  <si>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</si>
  <si>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</si>
  <si>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</si>
  <si>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</si>
  <si>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</si>
  <si>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</si>
  <si>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</si>
  <si>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</si>
  <si>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</si>
  <si>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</si>
  <si>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</si>
  <si>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</si>
  <si>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</si>
  <si>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</si>
  <si>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</si>
  <si>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</si>
  <si>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</si>
  <si>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</si>
  <si>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</si>
  <si>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</si>
  <si>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</si>
  <si>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</si>
  <si>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</si>
  <si>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</si>
  <si>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</si>
  <si>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</si>
  <si>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</si>
  <si>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</si>
  <si>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</si>
  <si>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</si>
  <si>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</si>
  <si>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</si>
  <si>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</si>
  <si>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</si>
  <si>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</si>
  <si>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</si>
  <si>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</si>
  <si>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</si>
  <si>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</si>
  <si>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</si>
  <si>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</si>
  <si>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</si>
  <si>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</si>
  <si>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</si>
  <si>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</si>
  <si>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</si>
  <si>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</si>
  <si>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</si>
  <si>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</si>
  <si>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</si>
  <si>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</si>
  <si>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</si>
  <si>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</si>
  <si>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</si>
  <si>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</si>
  <si>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</si>
  <si>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</si>
  <si>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</si>
  <si>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</si>
  <si>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</si>
  <si>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</si>
  <si>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</si>
  <si>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</si>
  <si>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</si>
  <si>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</si>
  <si>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</si>
  <si>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</si>
  <si>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</si>
  <si>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</si>
  <si>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</si>
  <si>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</si>
  <si>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</si>
  <si>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</si>
  <si>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</si>
  <si>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</si>
  <si>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</si>
  <si>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</si>
  <si>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</si>
  <si>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</si>
  <si>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</si>
  <si>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</si>
  <si>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</si>
  <si>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</si>
  <si>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</si>
  <si>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</si>
  <si>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</si>
  <si>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</si>
  <si>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</si>
  <si>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</si>
  <si>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</si>
  <si>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</si>
  <si>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</si>
  <si>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</si>
  <si>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</si>
  <si>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</si>
  <si>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</si>
  <si>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</si>
  <si>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</si>
  <si>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</si>
  <si>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</si>
  <si>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</si>
  <si>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</si>
  <si>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</si>
  <si>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</si>
  <si>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</si>
  <si>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</si>
  <si>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</si>
  <si>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</si>
  <si>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</si>
  <si>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</si>
  <si>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</si>
  <si>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</si>
  <si>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</si>
  <si>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</si>
  <si>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</si>
  <si>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</si>
  <si>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</si>
  <si>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</si>
  <si>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</si>
  <si>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</si>
  <si>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</si>
  <si>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</si>
  <si>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</si>
  <si>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</si>
  <si>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</si>
  <si>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</si>
  <si>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</si>
  <si>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</si>
  <si>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</si>
  <si>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</si>
  <si>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</si>
  <si>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</si>
  <si>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</si>
  <si>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</si>
  <si>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</si>
  <si>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</si>
  <si>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</si>
  <si>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</si>
  <si>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</si>
  <si>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</si>
  <si>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</si>
  <si>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</si>
  <si>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</si>
  <si>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</si>
  <si>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</si>
  <si>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</si>
  <si>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</si>
  <si>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</si>
  <si>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</si>
  <si>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</si>
  <si>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</si>
  <si>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</si>
  <si>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</si>
  <si>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</si>
  <si>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</si>
  <si>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</si>
  <si>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</si>
  <si>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</si>
  <si>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</si>
  <si>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</si>
  <si>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</si>
  <si>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</si>
  <si>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</si>
  <si>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</si>
  <si>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</si>
  <si>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</si>
  <si>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</si>
  <si>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</si>
  <si>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</si>
  <si>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</si>
  <si>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</si>
  <si>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</si>
  <si>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</si>
  <si>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</si>
  <si>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</si>
  <si>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</si>
  <si>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</si>
  <si>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</si>
  <si>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</si>
  <si>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</si>
  <si>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</si>
  <si>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</si>
  <si>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</si>
  <si>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</si>
  <si>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</si>
  <si>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</si>
  <si>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</si>
  <si>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</si>
  <si>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</si>
  <si>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</si>
  <si>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</si>
  <si>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</si>
  <si>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</si>
  <si>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</si>
  <si>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</si>
  <si>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</si>
  <si>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</si>
  <si>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</si>
  <si>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</si>
  <si>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</si>
  <si>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</si>
  <si>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</si>
  <si>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</si>
  <si>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</si>
  <si>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</si>
  <si>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</si>
  <si>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</si>
  <si>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</si>
  <si>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</si>
  <si>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</si>
  <si>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</si>
  <si>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</si>
  <si>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</si>
  <si>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</si>
  <si>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</si>
  <si>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</si>
  <si>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</si>
  <si>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</si>
  <si>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</si>
  <si>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</si>
  <si>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</si>
  <si>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</si>
  <si>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</si>
  <si>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</si>
  <si>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</si>
  <si>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</si>
  <si>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</si>
  <si>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</si>
  <si>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</si>
  <si>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</si>
  <si>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</si>
  <si>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</si>
  <si>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</si>
  <si>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</si>
  <si>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</si>
  <si>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</si>
  <si>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</si>
  <si>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</si>
  <si>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</si>
  <si>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</si>
  <si>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</si>
  <si>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</si>
  <si>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</si>
  <si>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</si>
  <si>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</si>
  <si>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</si>
  <si>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</si>
  <si>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</si>
  <si>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</si>
  <si>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</si>
  <si>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</si>
  <si>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</si>
  <si>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</si>
  <si>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</si>
  <si>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</si>
  <si>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</si>
  <si>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</si>
  <si>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</si>
  <si>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</si>
  <si>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</si>
  <si>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</si>
  <si>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</si>
  <si>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</si>
  <si>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</si>
  <si>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</si>
  <si>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</si>
  <si>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</si>
  <si>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</si>
  <si>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</si>
  <si>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</si>
  <si>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</si>
  <si>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</si>
  <si>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</si>
  <si>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</si>
  <si>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</si>
  <si>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</si>
  <si>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</si>
  <si>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</si>
  <si>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</si>
  <si>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</si>
  <si>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</si>
  <si>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</si>
  <si>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</si>
  <si>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</si>
  <si>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</si>
  <si>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</si>
  <si>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</si>
  <si>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</si>
  <si>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</si>
  <si>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</si>
  <si>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</si>
  <si>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</si>
  <si>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</si>
  <si>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</si>
  <si>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</si>
  <si>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</si>
  <si>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</si>
  <si>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</si>
  <si>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</si>
  <si>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</si>
  <si>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</si>
  <si>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</si>
  <si>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</si>
  <si>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</si>
  <si>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</si>
  <si>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</si>
  <si>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</si>
  <si>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</si>
  <si>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</si>
  <si>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</si>
  <si>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</si>
  <si>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</si>
  <si>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</si>
  <si>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</si>
  <si>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</si>
  <si>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</si>
  <si>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</si>
  <si>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</si>
  <si>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</si>
  <si>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</si>
  <si>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</si>
  <si>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</si>
  <si>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</si>
  <si>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</si>
  <si>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</si>
  <si>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</si>
  <si>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</si>
  <si>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</si>
  <si>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</si>
  <si>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</si>
  <si>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</si>
  <si>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</si>
  <si>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</si>
  <si>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</si>
  <si>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</si>
  <si>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</si>
  <si>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</si>
  <si>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</si>
  <si>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</si>
  <si>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</si>
  <si>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</si>
  <si>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</si>
  <si>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</si>
  <si>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</si>
  <si>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</si>
  <si>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</si>
  <si>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</si>
  <si>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</si>
  <si>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</si>
  <si>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</si>
  <si>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</si>
  <si>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</si>
  <si>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</si>
  <si>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</si>
  <si>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</si>
  <si>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</si>
  <si>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</si>
  <si>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</si>
  <si>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</si>
  <si>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</si>
  <si>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</si>
  <si>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</si>
  <si>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</si>
  <si>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</si>
  <si>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</si>
  <si>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</si>
  <si>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</si>
  <si>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</si>
  <si>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</si>
  <si>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</si>
  <si>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</si>
  <si>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</si>
  <si>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</si>
  <si>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</si>
  <si>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</si>
  <si>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</si>
  <si>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</si>
  <si>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</si>
  <si>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</si>
  <si>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</si>
  <si>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</si>
  <si>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</si>
  <si>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</si>
  <si>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</si>
  <si>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</si>
  <si>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</si>
  <si>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</si>
  <si>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</si>
  <si>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</si>
  <si>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</si>
  <si>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</si>
  <si>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</si>
  <si>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</si>
  <si>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</si>
  <si>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</si>
  <si>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</si>
  <si>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</si>
  <si>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</si>
  <si>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</si>
  <si>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</si>
  <si>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</si>
  <si>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</si>
  <si>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</si>
  <si>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</si>
  <si>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</si>
  <si>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</si>
  <si>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</si>
  <si>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</si>
  <si>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</si>
  <si>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</si>
  <si>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</si>
  <si>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</si>
  <si>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</si>
  <si>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</si>
  <si>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</si>
  <si>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</si>
  <si>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</si>
  <si>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</si>
  <si>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</si>
  <si>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</si>
  <si>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</si>
  <si>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</si>
  <si>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</si>
  <si>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</si>
  <si>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</si>
  <si>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</si>
  <si>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</si>
  <si>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</si>
  <si>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</si>
  <si>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</si>
  <si>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</si>
  <si>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</si>
  <si>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</si>
  <si>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</si>
  <si>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</si>
  <si>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</si>
  <si>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</si>
  <si>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</si>
  <si>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</si>
  <si>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</si>
  <si>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</si>
  <si>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</si>
  <si>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</si>
  <si>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</si>
  <si>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</si>
  <si>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</si>
  <si>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</si>
  <si>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</si>
  <si>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</si>
  <si>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</si>
  <si>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</si>
  <si>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</si>
  <si>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</si>
  <si>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</si>
  <si>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</si>
  <si>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</si>
  <si>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</si>
  <si>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</si>
  <si>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</si>
  <si>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</si>
  <si>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</si>
  <si>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</si>
  <si>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</si>
  <si>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</si>
  <si>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</si>
  <si>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</si>
  <si>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</si>
  <si>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</si>
  <si>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</si>
  <si>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</si>
  <si>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</si>
  <si>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</si>
  <si>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</si>
  <si>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</si>
  <si>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</si>
  <si>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</si>
  <si>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</si>
  <si>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</si>
  <si>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</si>
  <si>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</si>
  <si>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</si>
  <si>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</si>
  <si>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</si>
  <si>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</si>
  <si>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</si>
  <si>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</si>
  <si>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</si>
  <si>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</si>
  <si>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</si>
  <si>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</si>
  <si>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</si>
  <si>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</si>
  <si>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</si>
  <si>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</si>
  <si>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</si>
  <si>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</si>
  <si>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</si>
  <si>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</si>
  <si>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</si>
  <si>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</si>
  <si>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</si>
  <si>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</si>
  <si>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</si>
  <si>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</si>
  <si>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</si>
  <si>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</si>
  <si>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</si>
  <si>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</si>
  <si>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</si>
  <si>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</si>
  <si>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</si>
  <si>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</si>
  <si>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</si>
  <si>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</si>
  <si>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</si>
  <si>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</si>
  <si>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</si>
  <si>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</si>
  <si>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</si>
  <si>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</si>
  <si>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</si>
  <si>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</si>
  <si>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</si>
  <si>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</si>
  <si>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</si>
  <si>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</si>
  <si>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</si>
  <si>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</si>
  <si>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</si>
  <si>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</si>
  <si>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</si>
  <si>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</si>
  <si>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</si>
  <si>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</si>
  <si>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</si>
  <si>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</si>
  <si>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</si>
  <si>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</si>
  <si>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</si>
  <si>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</si>
  <si>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</si>
  <si>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</si>
  <si>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</si>
  <si>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</si>
  <si>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</si>
  <si>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</si>
  <si>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</si>
  <si>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</si>
  <si>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</si>
  <si>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</si>
  <si>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</si>
  <si>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</si>
  <si>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</si>
  <si>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</si>
  <si>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</si>
  <si>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</si>
  <si>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</si>
  <si>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</si>
  <si>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</si>
  <si>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</si>
  <si>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</si>
  <si>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</si>
  <si>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</si>
  <si>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</si>
  <si>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</si>
  <si>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</si>
  <si>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</si>
  <si>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</si>
  <si>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</si>
  <si>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</si>
  <si>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</si>
  <si>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</si>
  <si>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</si>
  <si>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</si>
  <si>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</si>
  <si>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</si>
  <si>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</si>
  <si>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</si>
  <si>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</si>
  <si>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</si>
  <si>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</si>
  <si>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</si>
  <si>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</si>
  <si>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</si>
  <si>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</si>
  <si>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</si>
  <si>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</si>
  <si>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</si>
  <si>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</si>
  <si>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</si>
  <si>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</si>
  <si>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</si>
  <si>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</si>
  <si>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</si>
  <si>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</si>
  <si>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</si>
  <si>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</si>
  <si>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</si>
  <si>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</si>
  <si>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</si>
  <si>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</si>
  <si>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</si>
  <si>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</si>
  <si>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</si>
  <si>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</si>
  <si>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</si>
  <si>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</si>
  <si>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</si>
  <si>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</si>
  <si>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</si>
  <si>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</si>
  <si>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</si>
  <si>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</si>
  <si>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</si>
  <si>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</si>
  <si>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</si>
  <si>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</si>
  <si>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</si>
  <si>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</si>
  <si>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</si>
  <si>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</si>
  <si>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</si>
  <si>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</si>
  <si>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</si>
  <si>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</si>
  <si>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</si>
  <si>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</si>
  <si>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</si>
  <si>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</si>
  <si>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</si>
  <si>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</si>
  <si>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</si>
  <si>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</si>
  <si>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</si>
  <si>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</si>
  <si>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</si>
  <si>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</si>
  <si>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</si>
  <si>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</si>
  <si>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</si>
  <si>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</si>
  <si>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</si>
  <si>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</si>
  <si>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</si>
  <si>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</si>
  <si>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</si>
  <si>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</si>
  <si>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</si>
  <si>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</si>
  <si>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</si>
  <si>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</si>
  <si>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</si>
  <si>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</si>
  <si>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</si>
  <si>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</si>
  <si>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</si>
  <si>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</si>
  <si>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</si>
  <si>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</si>
  <si>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</si>
  <si>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</si>
  <si>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</si>
  <si>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</si>
  <si>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</si>
  <si>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</si>
  <si>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</si>
  <si>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</si>
  <si>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</si>
  <si>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</si>
  <si>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</si>
  <si>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</si>
  <si>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</si>
  <si>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</si>
  <si>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</si>
  <si>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</si>
  <si>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</si>
  <si>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</si>
  <si>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</si>
  <si>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</si>
  <si>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</si>
  <si>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</si>
  <si>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</si>
  <si>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</si>
  <si>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</si>
  <si>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</si>
  <si>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</si>
  <si>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</si>
  <si>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</si>
  <si>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</si>
  <si>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</si>
  <si>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</si>
  <si>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</si>
  <si>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</si>
  <si>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</si>
  <si>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</si>
  <si>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</si>
  <si>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</si>
  <si>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</si>
  <si>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</si>
  <si>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</si>
  <si>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</si>
  <si>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</si>
  <si>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</si>
  <si>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</si>
  <si>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</si>
  <si>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</si>
  <si>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</si>
  <si>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</si>
  <si>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</si>
  <si>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</si>
  <si>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</si>
  <si>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</si>
  <si>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</si>
  <si>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</si>
  <si>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</si>
  <si>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</si>
  <si>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</si>
  <si>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</si>
  <si>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</si>
  <si>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</si>
  <si>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</si>
  <si>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</si>
  <si>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</si>
  <si>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</si>
  <si>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</si>
  <si>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</si>
  <si>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</si>
  <si>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</si>
  <si>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</si>
  <si>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</si>
  <si>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</si>
  <si>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</si>
  <si>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</si>
  <si>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</si>
  <si>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</si>
  <si>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</si>
  <si>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</si>
  <si>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</si>
  <si>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</si>
  <si>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</si>
  <si>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</si>
  <si>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</si>
  <si>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</si>
  <si>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</si>
  <si>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</si>
  <si>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</si>
  <si>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</si>
  <si>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</si>
  <si>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</si>
  <si>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</si>
  <si>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</si>
  <si>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</si>
  <si>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</si>
  <si>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</si>
  <si>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</si>
  <si>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</si>
  <si>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</si>
  <si>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</si>
  <si>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</si>
  <si>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</si>
  <si>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</si>
  <si>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</si>
  <si>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</si>
  <si>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</si>
  <si>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</si>
  <si>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</si>
  <si>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</si>
  <si>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</si>
  <si>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</si>
  <si>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</si>
  <si>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</si>
  <si>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</si>
  <si>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</si>
  <si>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</si>
  <si>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</si>
  <si>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</si>
  <si>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</si>
  <si>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</si>
  <si>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</si>
  <si>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</si>
  <si>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</si>
  <si>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</si>
  <si>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</si>
  <si>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</si>
  <si>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</si>
  <si>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</si>
  <si>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</si>
  <si>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</si>
  <si>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</si>
  <si>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</si>
  <si>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</si>
  <si>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</si>
  <si>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</si>
  <si>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</si>
  <si>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</si>
  <si>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</si>
  <si>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</si>
  <si>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</si>
  <si>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</si>
  <si>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</si>
  <si>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</si>
  <si>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</si>
  <si>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</si>
  <si>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</si>
  <si>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</si>
  <si>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</si>
  <si>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</si>
  <si>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</si>
  <si>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</si>
  <si>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</si>
  <si>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</si>
  <si>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</si>
  <si>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</si>
  <si>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</si>
  <si>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</si>
  <si>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</si>
  <si>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</si>
  <si>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</si>
  <si>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</si>
  <si>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</si>
  <si>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</si>
  <si>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</si>
  <si>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</si>
  <si>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</si>
  <si>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</si>
  <si>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</si>
  <si>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</si>
  <si>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</si>
  <si>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</si>
  <si>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</si>
  <si>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</si>
  <si>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</si>
  <si>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</si>
  <si>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</si>
  <si>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</si>
  <si>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</si>
  <si>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</si>
  <si>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</si>
  <si>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</si>
  <si>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</si>
  <si>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</si>
  <si>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</si>
  <si>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</si>
  <si>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</si>
  <si>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</si>
  <si>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</si>
  <si>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</si>
  <si>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</si>
  <si>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</si>
  <si>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</si>
  <si>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</si>
  <si>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</si>
  <si>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</si>
  <si>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</si>
  <si>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</si>
  <si>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</si>
  <si>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</si>
  <si>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</si>
  <si>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</si>
  <si>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</si>
  <si>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</si>
  <si>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</si>
  <si>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</si>
  <si>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</si>
  <si>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</si>
  <si>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</si>
  <si>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</si>
  <si>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</si>
  <si>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</si>
  <si>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</si>
  <si>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</si>
  <si>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</si>
  <si>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</si>
  <si>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</si>
  <si>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</si>
  <si>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</si>
  <si>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</si>
  <si>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</si>
  <si>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</si>
  <si>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</si>
  <si>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</si>
  <si>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</si>
  <si>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</si>
  <si>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</si>
  <si>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</si>
  <si>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</si>
  <si>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</si>
  <si>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</si>
  <si>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</si>
  <si>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</si>
  <si>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</si>
  <si>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</si>
  <si>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</si>
  <si>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</si>
  <si>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</si>
  <si>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</si>
  <si>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</si>
  <si>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</si>
  <si>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</si>
  <si>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</si>
  <si>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</si>
  <si>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</si>
  <si>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</si>
  <si>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</si>
  <si>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</si>
  <si>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</si>
  <si>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</si>
  <si>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</si>
  <si>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</si>
  <si>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</si>
  <si>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</si>
  <si>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</si>
  <si>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</si>
  <si>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</si>
  <si>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</si>
  <si>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</si>
  <si>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</si>
  <si>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</si>
  <si>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</si>
  <si>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</si>
  <si>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</si>
  <si>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</si>
  <si>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</si>
  <si>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</si>
  <si>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</si>
  <si>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</si>
  <si>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</si>
  <si>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</si>
  <si>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</si>
  <si>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</si>
  <si>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</si>
  <si>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</si>
  <si>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</si>
  <si>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</si>
  <si>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</si>
  <si>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</si>
  <si>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</si>
  <si>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</si>
  <si>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</si>
  <si>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</si>
  <si>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</si>
  <si>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</si>
  <si>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</si>
  <si>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</si>
  <si>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</si>
  <si>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</si>
  <si>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</si>
  <si>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</si>
  <si>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</si>
  <si>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</si>
  <si>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</si>
  <si>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</si>
  <si>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</si>
  <si>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</si>
  <si>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</si>
  <si>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</si>
  <si>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</si>
  <si>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</si>
  <si>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</si>
  <si>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</si>
  <si>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</si>
  <si>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</si>
  <si>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</si>
  <si>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</si>
  <si>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</si>
  <si>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</si>
  <si>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</si>
  <si>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</si>
  <si>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</si>
  <si>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</si>
  <si>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</si>
  <si>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</si>
  <si>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</si>
  <si>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</si>
  <si>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</si>
  <si>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</si>
  <si>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</si>
  <si>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</si>
  <si>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</si>
  <si>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</si>
  <si>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</si>
  <si>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</si>
  <si>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</si>
  <si>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</si>
  <si>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</si>
  <si>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</si>
  <si>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</si>
  <si>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</si>
  <si>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</si>
  <si>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</si>
  <si>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</si>
  <si>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</si>
  <si>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</si>
  <si>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</si>
  <si>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</si>
  <si>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</si>
  <si>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</si>
  <si>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</si>
  <si>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</si>
  <si>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</si>
  <si>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</si>
  <si>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</si>
  <si>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</si>
  <si>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</si>
  <si>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</si>
  <si>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</si>
  <si>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</si>
  <si>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</si>
  <si>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</si>
  <si>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</si>
  <si>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</si>
  <si>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</si>
  <si>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</si>
  <si>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</si>
  <si>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</si>
  <si>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</si>
  <si>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</si>
  <si>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</si>
  <si>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</si>
  <si>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</si>
  <si>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</si>
  <si>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</si>
  <si>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</si>
  <si>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</si>
  <si>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</si>
  <si>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</si>
  <si>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</si>
  <si>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</si>
  <si>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</si>
  <si>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</si>
  <si>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</si>
  <si>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</si>
  <si>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</si>
  <si>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</si>
  <si>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</si>
  <si>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</si>
  <si>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</si>
  <si>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</si>
  <si>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</si>
  <si>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</si>
  <si>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</si>
  <si>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</si>
  <si>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</si>
  <si>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</si>
  <si>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</si>
  <si>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</si>
  <si>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</si>
  <si>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</si>
  <si>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</si>
  <si>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</si>
  <si>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</si>
  <si>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</si>
  <si>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</si>
  <si>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</si>
  <si>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</si>
  <si>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</si>
  <si>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</si>
  <si>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</si>
  <si>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</si>
  <si>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</si>
  <si>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</si>
  <si>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</si>
  <si>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</si>
  <si>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</si>
  <si>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</si>
  <si>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</si>
  <si>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</si>
  <si>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</si>
  <si>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</si>
  <si>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</si>
  <si>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</si>
  <si>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</si>
  <si>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</si>
  <si>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</si>
  <si>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</si>
  <si>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</si>
  <si>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</si>
  <si>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</si>
  <si>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</si>
  <si>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</si>
  <si>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</si>
  <si>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</si>
  <si>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</si>
  <si>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</si>
  <si>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</si>
  <si>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</si>
  <si>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</si>
  <si>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</si>
  <si>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</si>
  <si>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</si>
  <si>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</si>
  <si>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</si>
  <si>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</si>
  <si>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</si>
  <si>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</si>
  <si>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</si>
  <si>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</si>
  <si>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</si>
  <si>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</si>
  <si>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</si>
  <si>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</si>
  <si>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</si>
  <si>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</si>
  <si>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</si>
  <si>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</si>
  <si>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</si>
  <si>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</si>
  <si>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</si>
  <si>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</si>
  <si>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</si>
  <si>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</si>
  <si>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</si>
  <si>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</si>
  <si>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</si>
  <si>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</si>
  <si>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</si>
  <si>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</si>
  <si>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</si>
  <si>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</si>
  <si>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</si>
  <si>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</si>
  <si>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</si>
  <si>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</si>
  <si>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</si>
  <si>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</si>
  <si>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</si>
  <si>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</si>
  <si>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</si>
  <si>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</si>
  <si>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</si>
  <si>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</si>
  <si>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</si>
  <si>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</si>
  <si>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</si>
  <si>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</si>
  <si>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</si>
  <si>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</si>
  <si>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</si>
  <si>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</si>
  <si>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</si>
  <si>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</si>
  <si>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</si>
  <si>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</si>
  <si>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</si>
  <si>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</si>
  <si>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</si>
  <si>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</si>
  <si>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</si>
  <si>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</si>
  <si>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</si>
  <si>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</si>
  <si>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</si>
  <si>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</si>
  <si>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</si>
  <si>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</si>
  <si>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</si>
  <si>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</si>
  <si>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</si>
  <si>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</si>
  <si>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</si>
  <si>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</si>
  <si>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</si>
  <si>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</si>
  <si>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</si>
  <si>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</si>
  <si>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</si>
  <si>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</si>
  <si>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</si>
  <si>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</si>
  <si>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</si>
  <si>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</si>
  <si>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</si>
  <si>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</si>
  <si>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</si>
  <si>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</si>
  <si>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</si>
  <si>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</si>
  <si>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</si>
  <si>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</si>
  <si>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</si>
  <si>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</si>
  <si>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</si>
  <si>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</si>
  <si>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</si>
  <si>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</si>
  <si>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</si>
  <si>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</si>
  <si>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</si>
  <si>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</si>
  <si>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</si>
  <si>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</si>
  <si>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</si>
  <si>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</si>
  <si>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</si>
  <si>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</si>
  <si>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</si>
  <si>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</si>
  <si>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</si>
  <si>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</si>
  <si>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</si>
  <si>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</si>
  <si>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</si>
  <si>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</si>
  <si>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</si>
  <si>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</si>
  <si>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</si>
  <si>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</si>
  <si>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</si>
  <si>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</si>
  <si>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</si>
  <si>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</si>
  <si>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</si>
  <si>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</si>
  <si>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</si>
  <si>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</si>
  <si>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</si>
  <si>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</si>
  <si>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</si>
  <si>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</si>
  <si>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</si>
  <si>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</si>
  <si>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</si>
  <si>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</si>
  <si>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</si>
  <si>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</si>
  <si>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</si>
  <si>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</si>
  <si>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</si>
  <si>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</si>
  <si>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</si>
  <si>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</si>
  <si>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</si>
  <si>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</si>
  <si>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</si>
  <si>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</si>
  <si>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</si>
  <si>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</si>
  <si>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</si>
  <si>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</si>
  <si>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</si>
  <si>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</si>
  <si>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</si>
  <si>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</si>
  <si>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</si>
  <si>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</si>
  <si>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</si>
  <si>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</si>
  <si>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</si>
  <si>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</si>
  <si>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</si>
  <si>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</si>
  <si>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</si>
  <si>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</si>
  <si>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</si>
  <si>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</si>
  <si>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</si>
  <si>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</si>
  <si>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</si>
  <si>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</si>
  <si>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</si>
  <si>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</si>
  <si>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</si>
  <si>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</si>
  <si>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</si>
  <si>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</si>
  <si>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</si>
  <si>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</si>
  <si>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</si>
  <si>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</si>
  <si>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</si>
  <si>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</si>
  <si>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</si>
  <si>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</si>
  <si>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</si>
  <si>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</si>
  <si>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</si>
  <si>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</si>
  <si>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</si>
  <si>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</si>
  <si>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</si>
  <si>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</si>
  <si>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</si>
  <si>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</si>
  <si>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</si>
  <si>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</si>
  <si>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</si>
  <si>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</si>
  <si>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</si>
  <si>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</si>
  <si>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</si>
  <si>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</si>
  <si>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</si>
  <si>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</si>
  <si>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</si>
  <si>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</si>
  <si>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</si>
  <si>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</si>
  <si>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</si>
  <si>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</si>
  <si>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</si>
  <si>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</si>
  <si>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</si>
  <si>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</si>
  <si>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</si>
  <si>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</si>
  <si>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</si>
  <si>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</si>
  <si>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</si>
  <si>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</si>
  <si>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</si>
  <si>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</si>
  <si>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</si>
  <si>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</si>
  <si>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</si>
  <si>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</si>
  <si>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</si>
  <si>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</si>
  <si>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</si>
  <si>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</si>
  <si>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</si>
  <si>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</si>
  <si>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</si>
  <si>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</si>
  <si>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</si>
  <si>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</si>
  <si>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</si>
  <si>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</si>
  <si>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</si>
  <si>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</si>
  <si>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</si>
  <si>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</si>
  <si>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</si>
  <si>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</si>
  <si>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</si>
  <si>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</si>
  <si>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</si>
  <si>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</si>
  <si>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</si>
  <si>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</si>
  <si>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</si>
  <si>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</si>
  <si>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</si>
  <si>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</si>
  <si>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</si>
  <si>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</si>
  <si>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</si>
  <si>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</si>
  <si>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</si>
  <si>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</si>
  <si>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</si>
  <si>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</si>
  <si>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</si>
  <si>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</si>
  <si>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</si>
  <si>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</si>
  <si>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</si>
  <si>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</si>
  <si>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</si>
  <si>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</si>
  <si>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</si>
  <si>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</si>
  <si>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</si>
  <si>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</si>
  <si>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</si>
  <si>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</si>
  <si>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</si>
  <si>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</si>
  <si>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</si>
  <si>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</si>
  <si>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</si>
  <si>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</si>
  <si>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</si>
  <si>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</si>
  <si>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</si>
  <si>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</si>
  <si>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</si>
  <si>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</si>
  <si>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</si>
  <si>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</si>
  <si>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</si>
  <si>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</si>
  <si>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</si>
  <si>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</si>
  <si>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</si>
  <si>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</si>
  <si>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</si>
  <si>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</si>
  <si>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</si>
  <si>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</si>
  <si>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</si>
  <si>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</si>
  <si>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</si>
  <si>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</si>
  <si>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</si>
  <si>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</si>
  <si>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</si>
  <si>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</si>
  <si>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</si>
  <si>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</si>
  <si>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</si>
  <si>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</si>
  <si>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</si>
  <si>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</si>
  <si>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</si>
  <si>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</si>
  <si>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</si>
  <si>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</si>
  <si>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</si>
  <si>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</si>
  <si>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</si>
  <si>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</si>
  <si>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</si>
  <si>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</si>
  <si>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</si>
  <si>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</si>
  <si>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</si>
  <si>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</si>
  <si>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</si>
  <si>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</si>
  <si>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</si>
  <si>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</si>
  <si>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</si>
  <si>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</si>
  <si>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</si>
  <si>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</si>
  <si>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</si>
  <si>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</si>
  <si>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</si>
  <si>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</si>
  <si>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</si>
  <si>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</si>
  <si>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</si>
  <si>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</si>
  <si>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</si>
  <si>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</si>
  <si>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</si>
  <si>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</si>
  <si>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</si>
  <si>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</si>
  <si>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</si>
  <si>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</si>
  <si>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</si>
  <si>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</si>
  <si>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</si>
  <si>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</si>
  <si>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</si>
  <si>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</si>
  <si>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</si>
  <si>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</si>
  <si>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</si>
  <si>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</si>
  <si>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</si>
  <si>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</si>
  <si>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</si>
  <si>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</si>
  <si>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</si>
  <si>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</si>
  <si>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</si>
  <si>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</si>
  <si>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</si>
  <si>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</si>
  <si>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</si>
  <si>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</si>
  <si>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</si>
  <si>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</si>
  <si>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</si>
  <si>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</si>
  <si>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</si>
  <si>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</si>
  <si>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</si>
  <si>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</si>
  <si>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</si>
  <si>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</si>
  <si>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</si>
  <si>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</si>
  <si>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</si>
  <si>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</si>
  <si>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</si>
  <si>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</si>
  <si>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</si>
  <si>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</si>
  <si>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</si>
  <si>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</si>
  <si>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</si>
  <si>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</si>
  <si>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</si>
  <si>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</si>
  <si>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</si>
  <si>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</si>
  <si>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</si>
  <si>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</si>
  <si>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</si>
  <si>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</si>
  <si>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</si>
  <si>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</si>
  <si>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</si>
  <si>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</si>
  <si>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</si>
  <si>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</si>
  <si>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</si>
  <si>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</si>
  <si>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</si>
  <si>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</si>
  <si>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</si>
  <si>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</si>
  <si>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</si>
  <si>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</si>
  <si>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</si>
  <si>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</si>
  <si>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</si>
  <si>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</si>
  <si>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</si>
  <si>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</si>
  <si>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</si>
  <si>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</si>
  <si>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</si>
  <si>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</si>
  <si>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</si>
  <si>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</si>
  <si>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</si>
  <si>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</si>
  <si>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</si>
  <si>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</si>
  <si>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</si>
  <si>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</si>
  <si>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</si>
  <si>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</si>
  <si>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</si>
  <si>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</si>
  <si>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</si>
  <si>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</si>
  <si>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</si>
  <si>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</si>
  <si>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</si>
  <si>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</si>
  <si>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</si>
  <si>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</si>
  <si>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</si>
  <si>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</si>
  <si>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</si>
  <si>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</si>
  <si>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</si>
  <si>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</si>
  <si>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</si>
  <si>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</si>
  <si>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</si>
  <si>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</si>
  <si>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</si>
  <si>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</si>
  <si>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</si>
  <si>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</si>
  <si>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</si>
  <si>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</si>
  <si>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</si>
  <si>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</si>
  <si>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</si>
  <si>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</si>
  <si>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</si>
  <si>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</si>
  <si>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</si>
  <si>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</si>
  <si>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</si>
  <si>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</si>
  <si>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</si>
  <si>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</si>
  <si>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</si>
  <si>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</si>
  <si>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</si>
  <si>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</si>
  <si>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</si>
  <si>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</si>
  <si>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</si>
  <si>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</si>
  <si>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</si>
  <si>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</si>
  <si>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</si>
  <si>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</si>
  <si>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</si>
  <si>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</si>
  <si>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</si>
  <si>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</si>
  <si>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</si>
  <si>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</si>
  <si>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</si>
  <si>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</si>
  <si>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</si>
  <si>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</si>
  <si>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</si>
  <si>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</si>
  <si>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</si>
  <si>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</si>
  <si>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</si>
  <si>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</si>
  <si>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</si>
  <si>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</si>
  <si>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</si>
  <si>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</si>
  <si>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</si>
  <si>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</si>
  <si>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</si>
  <si>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</si>
  <si>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</si>
  <si>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</si>
  <si>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</si>
  <si>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</si>
  <si>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</si>
  <si>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</si>
  <si>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</si>
  <si>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</si>
  <si>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</si>
  <si>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</si>
  <si>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</si>
  <si>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</si>
  <si>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</si>
  <si>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</si>
  <si>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</si>
  <si>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</si>
  <si>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</si>
  <si>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</si>
  <si>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</si>
  <si>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</si>
  <si>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</si>
  <si>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</si>
  <si>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</si>
  <si>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</si>
  <si>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</si>
  <si>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</si>
  <si>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</si>
  <si>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</si>
  <si>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</si>
  <si>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</si>
  <si>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</si>
  <si>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</si>
  <si>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</si>
  <si>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</si>
  <si>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</si>
  <si>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</si>
  <si>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</si>
  <si>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</si>
  <si>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</si>
  <si>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</si>
  <si>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</si>
  <si>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</si>
  <si>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</si>
  <si>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</si>
  <si>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</si>
  <si>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</si>
  <si>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</si>
  <si>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</si>
  <si>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</si>
  <si>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</si>
  <si>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</si>
  <si>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</si>
  <si>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</si>
  <si>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</si>
  <si>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</si>
  <si>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</si>
  <si>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</si>
  <si>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</si>
  <si>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</si>
  <si>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</si>
  <si>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</si>
  <si>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</si>
  <si>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</si>
  <si>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</si>
  <si>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</si>
  <si>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</si>
  <si>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</si>
  <si>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</si>
  <si>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</si>
  <si>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</si>
  <si>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</si>
  <si>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</si>
  <si>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</si>
  <si>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</si>
  <si>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</si>
  <si>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</si>
  <si>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</si>
  <si>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</si>
  <si>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</si>
  <si>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</si>
  <si>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</si>
  <si>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</si>
  <si>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</si>
  <si>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</si>
  <si>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</si>
  <si>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</si>
  <si>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</si>
  <si>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</si>
  <si>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</si>
  <si>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</si>
  <si>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</si>
  <si>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</si>
  <si>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</si>
  <si>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</si>
  <si>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</si>
  <si>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</si>
  <si>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</si>
  <si>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</si>
  <si>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</si>
  <si>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</si>
  <si>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</si>
  <si>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</si>
  <si>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</si>
  <si>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</si>
  <si>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</si>
  <si>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</si>
  <si>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</si>
  <si>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</si>
  <si>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</si>
  <si>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</si>
  <si>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</si>
  <si>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</si>
  <si>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</si>
  <si>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</si>
  <si>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</si>
  <si>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</si>
  <si>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</si>
  <si>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</si>
  <si>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</si>
  <si>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</si>
  <si>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</si>
  <si>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</si>
  <si>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</si>
  <si>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</si>
  <si>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</si>
  <si>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</si>
  <si>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</si>
  <si>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</si>
  <si>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</si>
  <si>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</si>
  <si>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</si>
  <si>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</si>
  <si>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</si>
  <si>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</si>
  <si>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</si>
  <si>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</si>
  <si>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</si>
  <si>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</si>
  <si>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</si>
  <si>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</si>
  <si>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</si>
  <si>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</si>
  <si>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</si>
  <si>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</si>
  <si>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</si>
  <si>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</si>
  <si>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</si>
  <si>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</si>
  <si>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</si>
  <si>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</si>
  <si>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</si>
  <si>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</si>
  <si>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</si>
  <si>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</si>
  <si>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</si>
  <si>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</si>
  <si>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</si>
  <si>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</si>
  <si>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</si>
  <si>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</si>
  <si>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</si>
  <si>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</si>
  <si>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</si>
  <si>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</si>
  <si>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</si>
  <si>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</si>
  <si>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</si>
  <si>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</si>
  <si>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</si>
  <si>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</si>
  <si>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</si>
  <si>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</si>
  <si>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</si>
  <si>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</si>
  <si>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</si>
  <si>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</si>
  <si>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</si>
  <si>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</si>
  <si>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</si>
  <si>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</si>
  <si>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</si>
  <si>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</si>
  <si>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</si>
  <si>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</si>
  <si>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</si>
  <si>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</si>
  <si>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</si>
  <si>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</si>
  <si>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</si>
  <si>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</si>
  <si>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</si>
  <si>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</si>
  <si>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</si>
  <si>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</si>
  <si>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</si>
  <si>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</si>
  <si>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</si>
  <si>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</si>
  <si>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</si>
  <si>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</si>
  <si>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</si>
  <si>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</si>
  <si>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</si>
  <si>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</si>
  <si>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</si>
  <si>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</si>
  <si>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</si>
  <si>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</si>
  <si>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</si>
  <si>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</si>
  <si>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</si>
  <si>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</si>
  <si>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</si>
  <si>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</si>
  <si>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</si>
  <si>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</si>
  <si>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</si>
  <si>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</si>
  <si>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</si>
  <si>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</si>
  <si>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</si>
  <si>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</si>
  <si>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</si>
  <si>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</si>
  <si>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</si>
  <si>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</si>
  <si>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</si>
  <si>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</si>
  <si>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</si>
  <si>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</si>
  <si>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</si>
  <si>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</si>
  <si>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</si>
  <si>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</si>
  <si>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</si>
  <si>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</si>
  <si>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</si>
  <si>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</si>
  <si>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</si>
  <si>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</si>
  <si>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</si>
  <si>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</si>
  <si>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</si>
  <si>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</si>
  <si>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</si>
  <si>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</si>
  <si>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</si>
  <si>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</si>
  <si>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</si>
  <si>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</si>
  <si>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</si>
  <si>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</si>
  <si>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</si>
  <si>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</si>
  <si>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</si>
  <si>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</si>
  <si>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</si>
  <si>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</si>
  <si>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</si>
  <si>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</si>
  <si>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</si>
  <si>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</si>
  <si>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</si>
  <si>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</si>
  <si>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</si>
  <si>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</si>
  <si>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</si>
  <si>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</si>
  <si>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</si>
  <si>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</si>
  <si>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</si>
  <si>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</si>
  <si>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</si>
  <si>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</si>
  <si>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</si>
  <si>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</si>
  <si>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</si>
  <si>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</si>
  <si>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</si>
  <si>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</si>
  <si>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</si>
  <si>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</si>
  <si>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</si>
  <si>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</si>
  <si>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</si>
  <si>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</si>
  <si>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</si>
  <si>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</si>
  <si>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</si>
  <si>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</si>
  <si>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</si>
  <si>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</si>
  <si>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</si>
  <si>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</si>
  <si>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</si>
  <si>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</si>
  <si>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</si>
  <si>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</si>
  <si>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</si>
  <si>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</si>
  <si>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</si>
  <si>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</si>
  <si>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</si>
  <si>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</si>
  <si>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</si>
  <si>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</si>
  <si>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</si>
  <si>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</si>
  <si>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</si>
  <si>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</si>
  <si>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</si>
  <si>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</si>
  <si>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</si>
  <si>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</si>
  <si>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</si>
  <si>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</si>
  <si>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</si>
  <si>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</si>
  <si>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</si>
  <si>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</si>
  <si>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</si>
  <si>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</si>
  <si>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</si>
  <si>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</si>
  <si>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</si>
  <si>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</si>
  <si>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</si>
  <si>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</si>
  <si>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</si>
  <si>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</si>
  <si>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</si>
  <si>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</si>
  <si>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</si>
  <si>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</si>
  <si>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</si>
  <si>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</si>
  <si>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</si>
  <si>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</si>
  <si>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</si>
  <si>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</si>
  <si>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</si>
  <si>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</si>
  <si>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</si>
  <si>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</si>
  <si>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</si>
  <si>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</si>
  <si>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</si>
  <si>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</si>
  <si>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</si>
  <si>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</si>
  <si>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</si>
  <si>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</si>
  <si>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</si>
  <si>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</si>
  <si>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</si>
  <si>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</si>
  <si>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</si>
  <si>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</si>
  <si>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</si>
  <si>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</si>
  <si>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</si>
  <si>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</si>
  <si>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</si>
  <si>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</si>
  <si>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</si>
  <si>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</si>
  <si>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</si>
  <si>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</si>
  <si>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</si>
  <si>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</si>
  <si>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</si>
  <si>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</si>
  <si>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</si>
  <si>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</si>
  <si>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</si>
  <si>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</si>
  <si>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</si>
  <si>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</si>
  <si>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</si>
  <si>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</si>
  <si>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</si>
  <si>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</si>
  <si>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</si>
  <si>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</si>
  <si>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</si>
  <si>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</si>
  <si>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</si>
  <si>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</si>
  <si>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</si>
  <si>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</si>
  <si>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</si>
  <si>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</si>
  <si>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</si>
  <si>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</si>
  <si>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</si>
  <si>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</si>
  <si>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</si>
  <si>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</si>
  <si>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</si>
  <si>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</si>
  <si>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</si>
  <si>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</si>
  <si>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</si>
  <si>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</si>
  <si>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</si>
  <si>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</si>
  <si>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</si>
  <si>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</si>
  <si>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</si>
  <si>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</si>
  <si>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</si>
  <si>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</si>
  <si>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</si>
  <si>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</si>
  <si>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</si>
  <si>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</si>
  <si>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</si>
  <si>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</si>
  <si>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</si>
  <si>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</si>
  <si>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</si>
  <si>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</si>
  <si>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</si>
  <si>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</si>
  <si>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</si>
  <si>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</si>
  <si>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</si>
  <si>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</si>
  <si>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</si>
  <si>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</si>
  <si>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</si>
  <si>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</si>
  <si>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</si>
  <si>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</si>
  <si>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</si>
  <si>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</si>
  <si>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</si>
  <si>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</si>
  <si>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</si>
  <si>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</si>
  <si>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</si>
  <si>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</si>
  <si>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</si>
  <si>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</si>
  <si>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</si>
  <si>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</si>
  <si>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</si>
  <si>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</si>
  <si>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</si>
  <si>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</si>
  <si>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</si>
  <si>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</si>
  <si>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</si>
  <si>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</si>
  <si>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</si>
  <si>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</si>
  <si>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</si>
  <si>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</si>
  <si>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</si>
  <si>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</si>
  <si>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</si>
  <si>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</si>
  <si>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</si>
  <si>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</si>
  <si>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</si>
  <si>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</si>
  <si>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</si>
  <si>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</si>
  <si>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</si>
  <si>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</si>
  <si>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</si>
  <si>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</si>
  <si>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</si>
  <si>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</si>
  <si>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</si>
  <si>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</si>
  <si>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</si>
  <si>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</si>
  <si>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</si>
  <si>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</si>
  <si>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</si>
  <si>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</si>
  <si>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</si>
  <si>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</si>
  <si>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</si>
  <si>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</si>
  <si>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</si>
  <si>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</si>
  <si>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</si>
  <si>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</si>
  <si>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</si>
  <si>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</si>
  <si>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</si>
  <si>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</si>
  <si>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</si>
  <si>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</si>
  <si>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</si>
  <si>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</si>
  <si>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</si>
  <si>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</si>
  <si>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</si>
  <si>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</si>
  <si>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</si>
  <si>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</si>
  <si>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</si>
  <si>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</si>
  <si>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</si>
  <si>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</si>
  <si>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</si>
  <si>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</si>
  <si>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</si>
  <si>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</si>
  <si>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</si>
  <si>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</si>
  <si>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</si>
  <si>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</si>
  <si>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</si>
  <si>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</si>
  <si>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</si>
  <si>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</si>
  <si>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</si>
  <si>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</si>
  <si>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</si>
  <si>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</si>
  <si>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</si>
  <si>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</si>
  <si>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</si>
  <si>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</si>
  <si>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</si>
  <si>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</si>
  <si>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</si>
  <si>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</si>
  <si>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</si>
  <si>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</si>
  <si>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</si>
  <si>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</si>
  <si>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</si>
  <si>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</si>
  <si>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</si>
  <si>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</si>
  <si>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</si>
  <si>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</si>
  <si>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</si>
  <si>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</si>
  <si>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</si>
  <si>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</si>
  <si>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</si>
  <si>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</si>
  <si>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</si>
  <si>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</si>
  <si>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</si>
  <si>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</si>
  <si>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</si>
  <si>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</si>
  <si>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</si>
  <si>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</si>
  <si>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</si>
  <si>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</si>
  <si>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</si>
  <si>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</si>
  <si>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</si>
  <si>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</si>
  <si>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</si>
  <si>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</si>
  <si>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</si>
  <si>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</si>
  <si>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</si>
  <si>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</si>
  <si>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</si>
  <si>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</si>
  <si>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</si>
  <si>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</si>
  <si>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</si>
  <si>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</si>
  <si>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</si>
  <si>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</si>
  <si>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</si>
  <si>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</si>
  <si>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</si>
  <si>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</si>
  <si>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</si>
  <si>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</si>
  <si>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</si>
  <si>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</si>
  <si>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</si>
  <si>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</si>
  <si>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</si>
  <si>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</si>
  <si>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</si>
  <si>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</si>
  <si>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</si>
  <si>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</si>
  <si>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</si>
  <si>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</si>
  <si>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</si>
  <si>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</si>
  <si>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</si>
  <si>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</si>
  <si>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</si>
  <si>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</si>
  <si>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</si>
  <si>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</si>
  <si>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</si>
  <si>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</si>
  <si>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</si>
  <si>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</si>
  <si>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</si>
  <si>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</si>
  <si>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</si>
  <si>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</si>
  <si>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</si>
  <si>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</si>
  <si>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</si>
  <si>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</si>
  <si>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</si>
  <si>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</si>
  <si>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</si>
  <si>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</si>
  <si>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</si>
  <si>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</si>
  <si>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</si>
  <si>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</si>
  <si>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</si>
  <si>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</si>
  <si>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</si>
  <si>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</si>
  <si>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</si>
  <si>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</si>
  <si>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</si>
  <si>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</si>
  <si>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</si>
  <si>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</si>
  <si>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</si>
  <si>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</si>
  <si>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</si>
  <si>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</si>
  <si>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</si>
  <si>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</si>
  <si>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</si>
  <si>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</si>
  <si>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</si>
  <si>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</si>
  <si>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</si>
  <si>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</si>
  <si>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</si>
  <si>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</si>
  <si>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</si>
  <si>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</si>
  <si>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</si>
  <si>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</si>
  <si>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</si>
  <si>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</si>
  <si>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</si>
  <si>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</si>
  <si>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</si>
  <si>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</si>
  <si>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</si>
  <si>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</si>
  <si>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</si>
  <si>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</si>
  <si>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</si>
  <si>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</si>
  <si>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</si>
  <si>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</si>
  <si>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</si>
  <si>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</si>
  <si>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</si>
  <si>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</si>
  <si>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</si>
  <si>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</si>
  <si>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</si>
  <si>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</si>
  <si>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</si>
  <si>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</si>
  <si>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</si>
  <si>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</si>
  <si>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</si>
  <si>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</si>
  <si>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</si>
  <si>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</si>
  <si>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</si>
  <si>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</si>
  <si>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</si>
  <si>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</si>
  <si>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</si>
  <si>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</si>
  <si>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</si>
  <si>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</si>
  <si>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</si>
  <si>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</si>
  <si>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</si>
  <si>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</si>
  <si>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</si>
  <si>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</si>
  <si>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</si>
  <si>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</si>
  <si>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</si>
  <si>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</si>
  <si>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</si>
  <si>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</si>
  <si>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</si>
  <si>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</si>
  <si>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</si>
  <si>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</si>
  <si>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</si>
  <si>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</si>
  <si>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</si>
  <si>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</si>
  <si>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</si>
  <si>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</si>
  <si>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</si>
  <si>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</si>
  <si>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</si>
  <si>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</si>
  <si>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</si>
  <si>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</si>
  <si>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</si>
  <si>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</si>
  <si>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</si>
  <si>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</si>
  <si>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</si>
  <si>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</si>
  <si>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</si>
  <si>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</si>
  <si>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</si>
  <si>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</si>
  <si>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</si>
  <si>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</si>
  <si>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</si>
  <si>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</si>
  <si>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</si>
  <si>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</si>
  <si>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</si>
  <si>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</si>
  <si>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</si>
  <si>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</si>
  <si>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</si>
  <si>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</si>
  <si>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</si>
  <si>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</si>
  <si>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</si>
  <si>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</si>
  <si>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</si>
  <si>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</si>
  <si>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</si>
  <si>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</si>
  <si>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</si>
  <si>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</si>
  <si>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</si>
  <si>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</si>
  <si>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</si>
  <si>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</si>
  <si>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</si>
  <si>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</si>
  <si>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</si>
  <si>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</si>
  <si>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</si>
  <si>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</si>
  <si>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</si>
  <si>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</si>
  <si>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</si>
  <si>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</si>
  <si>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</si>
  <si>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</si>
  <si>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</si>
  <si>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</si>
  <si>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</si>
  <si>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</si>
  <si>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</si>
  <si>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</si>
  <si>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</si>
  <si>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</si>
  <si>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</si>
  <si>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</si>
  <si>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</si>
  <si>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</si>
  <si>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</si>
  <si>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</si>
  <si>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</si>
  <si>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</si>
  <si>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</si>
  <si>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</si>
  <si>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</si>
  <si>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</si>
  <si>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</si>
  <si>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</si>
  <si>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</si>
  <si>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</si>
  <si>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</si>
  <si>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</si>
  <si>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</si>
  <si>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</si>
  <si>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</si>
  <si>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</si>
  <si>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</si>
  <si>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</si>
  <si>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</si>
  <si>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</si>
  <si>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</si>
  <si>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</si>
  <si>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</si>
  <si>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</si>
  <si>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</si>
  <si>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</si>
  <si>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</si>
  <si>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</si>
  <si>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</si>
  <si>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</si>
  <si>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</si>
  <si>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</si>
  <si>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</si>
  <si>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</si>
  <si>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</si>
  <si>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</si>
  <si>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</si>
  <si>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</si>
  <si>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</si>
  <si>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</si>
  <si>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</si>
  <si>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</si>
  <si>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</si>
  <si>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</si>
  <si>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</si>
  <si>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</si>
  <si>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</si>
  <si>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</si>
  <si>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</si>
  <si>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</si>
  <si>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</si>
  <si>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</si>
  <si>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</si>
  <si>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</si>
  <si>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</si>
  <si>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</si>
  <si>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</si>
  <si>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</si>
  <si>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</si>
  <si>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</si>
  <si>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</si>
  <si>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</si>
  <si>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</si>
  <si>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</si>
  <si>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</si>
  <si>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</si>
  <si>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</si>
  <si>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</si>
  <si>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</si>
  <si>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</si>
  <si>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</si>
  <si>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</si>
  <si>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</si>
  <si>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</si>
  <si>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</si>
  <si>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</si>
  <si>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</si>
  <si>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</si>
  <si>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</si>
  <si>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</si>
  <si>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</si>
  <si>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</si>
  <si>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</si>
  <si>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</si>
  <si>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</si>
  <si>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</si>
  <si>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</si>
  <si>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</si>
  <si>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</si>
  <si>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</si>
  <si>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</si>
  <si>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</si>
  <si>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</si>
  <si>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</si>
  <si>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</si>
  <si>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</si>
  <si>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</si>
  <si>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</si>
  <si>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</si>
  <si>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</si>
  <si>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</si>
  <si>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</si>
  <si>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</si>
  <si>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</si>
  <si>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</si>
  <si>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</si>
  <si>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</si>
  <si>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</si>
  <si>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</si>
  <si>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</si>
  <si>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</si>
  <si>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</si>
  <si>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</si>
  <si>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</si>
  <si>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</si>
  <si>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</si>
  <si>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</si>
  <si>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</si>
  <si>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</si>
  <si>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</si>
  <si>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</si>
  <si>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</si>
  <si>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</si>
  <si>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</si>
  <si>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</si>
  <si>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</si>
  <si>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</si>
  <si>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</si>
  <si>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</si>
  <si>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</si>
  <si>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</si>
  <si>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</si>
  <si>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</si>
  <si>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</si>
  <si>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</si>
  <si>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</si>
  <si>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</si>
  <si>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</si>
  <si>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</si>
  <si>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</si>
  <si>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</si>
  <si>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</si>
  <si>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</si>
  <si>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</si>
  <si>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</si>
  <si>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</si>
  <si>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</si>
  <si>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</si>
  <si>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</si>
  <si>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</si>
  <si>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</si>
  <si>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</si>
  <si>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</si>
  <si>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</si>
  <si>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</si>
  <si>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</si>
  <si>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</si>
  <si>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</si>
  <si>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</si>
  <si>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</si>
  <si>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</si>
  <si>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</si>
  <si>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</si>
  <si>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</si>
  <si>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</si>
  <si>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</si>
  <si>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</si>
  <si>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</si>
  <si>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</si>
  <si>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</si>
  <si>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</si>
  <si>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</si>
  <si>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</si>
  <si>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</si>
  <si>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</si>
  <si>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</si>
  <si>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</si>
  <si>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</si>
  <si>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</si>
  <si>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</si>
  <si>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</si>
  <si>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</si>
  <si>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</si>
  <si>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</si>
  <si>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</si>
  <si>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</si>
  <si>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</si>
  <si>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</si>
  <si>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</si>
  <si>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</si>
  <si>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</si>
  <si>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</si>
  <si>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</si>
  <si>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</si>
  <si>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</si>
  <si>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</si>
  <si>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</si>
  <si>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</si>
  <si>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</si>
  <si>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</si>
  <si>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</si>
  <si>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</si>
  <si>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</si>
  <si>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</si>
  <si>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</si>
  <si>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</si>
  <si>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</si>
  <si>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</si>
  <si>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</si>
  <si>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</si>
  <si>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</si>
  <si>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</si>
  <si>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</si>
  <si>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</si>
  <si>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</si>
  <si>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</si>
  <si>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</si>
  <si>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</si>
  <si>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</si>
  <si>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</si>
  <si>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</si>
  <si>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</si>
  <si>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</si>
  <si>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</si>
  <si>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</si>
  <si>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</si>
  <si>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</si>
  <si>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</si>
  <si>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</si>
  <si>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</si>
  <si>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</si>
  <si>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</si>
  <si>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</si>
  <si>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</si>
  <si>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</si>
  <si>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</si>
  <si>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</si>
  <si>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</si>
  <si>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</si>
  <si>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</si>
  <si>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</si>
  <si>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</si>
  <si>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</si>
  <si>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</si>
  <si>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</si>
  <si>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</si>
  <si>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</si>
  <si>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</si>
  <si>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</si>
  <si>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</si>
  <si>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</si>
  <si>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</si>
  <si>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</si>
  <si>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</si>
  <si>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</si>
  <si>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</si>
  <si>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</si>
  <si>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</si>
  <si>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</si>
  <si>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</si>
  <si>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</si>
  <si>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</si>
  <si>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</si>
  <si>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</si>
  <si>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</si>
  <si>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</si>
  <si>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</si>
  <si>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</si>
  <si>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</si>
  <si>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</si>
  <si>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</si>
  <si>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</si>
  <si>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</si>
  <si>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</si>
  <si>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</si>
  <si>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</si>
  <si>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</si>
  <si>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</si>
  <si>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</si>
  <si>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</si>
  <si>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</si>
  <si>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</si>
  <si>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</si>
  <si>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</si>
  <si>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</si>
  <si>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</si>
  <si>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</si>
  <si>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</si>
  <si>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</si>
  <si>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</si>
  <si>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</si>
  <si>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</si>
  <si>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</si>
  <si>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</si>
  <si>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</si>
  <si>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</si>
  <si>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</si>
  <si>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</si>
  <si>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</si>
  <si>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</si>
  <si>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</si>
  <si>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</si>
  <si>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</si>
  <si>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</si>
  <si>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</si>
  <si>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</si>
  <si>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</si>
  <si>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</si>
  <si>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</si>
  <si>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</si>
  <si>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</si>
  <si>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</si>
  <si>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</si>
  <si>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</si>
  <si>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</si>
  <si>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</si>
  <si>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</si>
  <si>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</si>
  <si>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</si>
  <si>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</si>
  <si>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</si>
  <si>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</si>
  <si>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</si>
  <si>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</si>
  <si>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</si>
  <si>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</si>
  <si>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</si>
  <si>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</si>
  <si>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</si>
  <si>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</si>
  <si>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</si>
  <si>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</si>
  <si>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</si>
  <si>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</si>
  <si>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</si>
  <si>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</si>
  <si>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</si>
  <si>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</si>
  <si>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</si>
  <si>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</si>
  <si>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</si>
  <si>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</si>
  <si>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</si>
  <si>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</si>
  <si>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</si>
  <si>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</si>
  <si>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</si>
  <si>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</si>
  <si>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</si>
  <si>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</si>
  <si>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</si>
  <si>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</si>
  <si>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</si>
  <si>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</si>
  <si>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</si>
  <si>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</si>
  <si>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</si>
  <si>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</si>
  <si>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</si>
  <si>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</si>
  <si>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</si>
  <si>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</si>
  <si>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</si>
  <si>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</si>
  <si>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</si>
  <si>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</si>
  <si>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</si>
  <si>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</si>
  <si>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</si>
  <si>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</si>
  <si>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</si>
  <si>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</si>
  <si>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</si>
  <si>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</si>
  <si>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</si>
  <si>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</si>
  <si>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</si>
  <si>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</si>
  <si>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</si>
  <si>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</si>
  <si>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</si>
  <si>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</si>
  <si>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</si>
  <si>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</si>
  <si>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</si>
  <si>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</si>
  <si>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</si>
  <si>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</si>
  <si>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</si>
  <si>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</si>
  <si>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</si>
  <si>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</si>
  <si>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</si>
  <si>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</si>
  <si>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</si>
  <si>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</si>
  <si>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</si>
  <si>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</si>
  <si>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</si>
  <si>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</si>
  <si>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</si>
  <si>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</si>
  <si>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</si>
  <si>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</si>
  <si>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</si>
  <si>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</si>
  <si>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</si>
  <si>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</si>
  <si>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</si>
  <si>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</si>
  <si>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</si>
  <si>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</si>
  <si>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</si>
  <si>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</si>
  <si>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</si>
  <si>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</si>
  <si>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</si>
  <si>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</si>
  <si>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</si>
  <si>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</si>
  <si>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</si>
  <si>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</si>
  <si>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</si>
  <si>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</si>
  <si>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</si>
  <si>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</si>
  <si>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</si>
  <si>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</si>
  <si>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</si>
  <si>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</si>
  <si>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</si>
  <si>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</si>
  <si>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</si>
  <si>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</si>
  <si>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</si>
  <si>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</si>
  <si>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</si>
  <si>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</si>
  <si>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</si>
  <si>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</si>
  <si>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</si>
  <si>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</si>
  <si>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</si>
  <si>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</si>
  <si>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</si>
  <si>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</si>
  <si>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</si>
  <si>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</si>
  <si>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</si>
  <si>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</si>
  <si>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</si>
  <si>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</si>
  <si>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</si>
  <si>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</si>
  <si>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</si>
  <si>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</si>
  <si>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</si>
  <si>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</si>
  <si>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</si>
  <si>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</si>
  <si>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</si>
  <si>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</si>
  <si>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</si>
  <si>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</si>
  <si>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</si>
  <si>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</si>
  <si>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</si>
  <si>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</si>
  <si>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</si>
  <si>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</si>
  <si>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</si>
  <si>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</si>
  <si>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</si>
  <si>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</si>
  <si>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</si>
  <si>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</si>
  <si>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</si>
  <si>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</si>
  <si>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</si>
  <si>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</si>
  <si>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</si>
  <si>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</si>
  <si>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</si>
  <si>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</si>
  <si>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</si>
  <si>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</si>
  <si>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</si>
  <si>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</si>
  <si>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</si>
  <si>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</si>
  <si>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</si>
  <si>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</si>
  <si>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</si>
  <si>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</si>
  <si>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</si>
  <si>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</si>
  <si>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</si>
  <si>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</si>
  <si>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</si>
  <si>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</si>
  <si>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</si>
  <si>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</si>
  <si>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</si>
  <si>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</si>
  <si>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</si>
  <si>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</si>
  <si>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</si>
  <si>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</si>
  <si>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</si>
  <si>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</si>
  <si>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</si>
  <si>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</si>
  <si>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</si>
  <si>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</si>
  <si>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</si>
  <si>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</si>
  <si>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</si>
  <si>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</si>
  <si>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</si>
  <si>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</si>
  <si>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</si>
  <si>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</si>
  <si>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</si>
  <si>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</si>
  <si>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</si>
  <si>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</si>
  <si>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</si>
  <si>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</si>
  <si>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</si>
  <si>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</si>
  <si>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</si>
  <si>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</si>
  <si>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</si>
  <si>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</si>
  <si>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</si>
  <si>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</si>
  <si>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</si>
  <si>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</si>
  <si>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</si>
  <si>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</si>
  <si>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</si>
  <si>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</si>
  <si>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</si>
  <si>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</si>
  <si>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</si>
  <si>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</si>
  <si>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</si>
  <si>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</si>
  <si>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</si>
  <si>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</si>
  <si>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</si>
  <si>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</si>
  <si>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</si>
  <si>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</si>
  <si>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</si>
  <si>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</si>
  <si>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</si>
  <si>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</si>
  <si>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</si>
  <si>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</si>
  <si>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</si>
  <si>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</si>
  <si>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</si>
  <si>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</si>
  <si>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</si>
  <si>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</si>
  <si>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</si>
  <si>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</si>
  <si>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</si>
  <si>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</si>
  <si>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</si>
  <si>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</si>
  <si>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</si>
  <si>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</si>
  <si>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</si>
  <si>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</si>
  <si>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</si>
  <si>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</si>
  <si>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</si>
  <si>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</si>
  <si>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</si>
  <si>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</si>
  <si>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</si>
  <si>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</si>
  <si>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</si>
  <si>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</si>
  <si>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</si>
  <si>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</si>
  <si>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</si>
  <si>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</si>
  <si>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</si>
  <si>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</si>
  <si>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</si>
  <si>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</si>
  <si>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</si>
  <si>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</si>
  <si>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</si>
  <si>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</si>
  <si>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</si>
  <si>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</si>
  <si>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</si>
  <si>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</si>
  <si>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</si>
  <si>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</si>
  <si>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</si>
  <si>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</si>
  <si>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</si>
  <si>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</si>
  <si>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</si>
  <si>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</si>
  <si>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</si>
  <si>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</si>
  <si>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</si>
  <si>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</si>
  <si>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</si>
  <si>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</si>
  <si>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</si>
  <si>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</si>
  <si>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</si>
  <si>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</si>
  <si>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</si>
  <si>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</si>
  <si>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</si>
  <si>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</si>
  <si>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</si>
  <si>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</si>
  <si>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</si>
  <si>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</si>
  <si>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</si>
  <si>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</si>
  <si>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</si>
  <si>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</si>
  <si>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</si>
  <si>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</si>
  <si>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</si>
  <si>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</si>
  <si>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</si>
  <si>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</si>
  <si>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</si>
  <si>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</si>
  <si>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</si>
  <si>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</si>
  <si>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</si>
  <si>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</si>
  <si>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</si>
  <si>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</si>
  <si>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</si>
  <si>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</si>
  <si>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</si>
  <si>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</si>
  <si>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</si>
  <si>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</si>
  <si>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</si>
  <si>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</si>
  <si>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</si>
  <si>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</si>
  <si>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</si>
  <si>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</si>
  <si>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</si>
  <si>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</si>
  <si>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</si>
  <si>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</si>
  <si>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</si>
  <si>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</si>
  <si>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</si>
  <si>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</si>
  <si>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</si>
  <si>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</si>
  <si>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</si>
  <si>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</si>
  <si>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</si>
  <si>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</si>
  <si>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</si>
  <si>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</si>
  <si>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</si>
  <si>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</si>
  <si>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</si>
  <si>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</si>
  <si>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</si>
  <si>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</si>
  <si>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</si>
  <si>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</si>
  <si>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</si>
  <si>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</si>
  <si>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</si>
  <si>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</si>
  <si>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</si>
  <si>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</si>
  <si>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</si>
  <si>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</si>
  <si>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</si>
  <si>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</si>
  <si>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</si>
  <si>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</si>
  <si>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</si>
  <si>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</si>
  <si>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</si>
  <si>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</si>
  <si>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</si>
  <si>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</si>
  <si>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</si>
  <si>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</si>
  <si>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</si>
  <si>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</si>
  <si>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</si>
  <si>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</si>
  <si>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</si>
  <si>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</si>
  <si>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</si>
  <si>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</si>
  <si>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</si>
  <si>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</si>
  <si>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</si>
  <si>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</si>
  <si>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</si>
  <si>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</si>
  <si>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</si>
  <si>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</si>
  <si>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</si>
  <si>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</si>
  <si>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</si>
  <si>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</si>
  <si>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</si>
  <si>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</si>
  <si>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</si>
  <si>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</si>
  <si>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</si>
  <si>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</si>
  <si>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</si>
  <si>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</si>
  <si>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</si>
  <si>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</si>
  <si>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</si>
  <si>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</si>
  <si>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</si>
  <si>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</si>
  <si>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</si>
  <si>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</si>
  <si>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</si>
  <si>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</si>
  <si>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</si>
  <si>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</si>
  <si>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</si>
  <si>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</si>
  <si>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</si>
  <si>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</si>
  <si>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</si>
  <si>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</si>
  <si>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</si>
  <si>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</si>
  <si>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</si>
  <si>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</si>
  <si>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</si>
  <si>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</si>
  <si>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</si>
  <si>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</si>
  <si>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</si>
  <si>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</si>
  <si>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</si>
  <si>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</si>
  <si>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</si>
  <si>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</si>
  <si>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</si>
  <si>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</si>
  <si>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</si>
  <si>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</si>
  <si>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</si>
  <si>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</si>
  <si>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</si>
  <si>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</si>
  <si>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</si>
  <si>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</si>
  <si>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</si>
  <si>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</si>
  <si>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</si>
  <si>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</si>
  <si>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</si>
  <si>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</si>
  <si>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</si>
  <si>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</si>
  <si>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</si>
  <si>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</si>
  <si>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</si>
  <si>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</si>
  <si>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</si>
  <si>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</si>
  <si>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</si>
  <si>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</si>
  <si>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</si>
  <si>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</si>
  <si>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</si>
  <si>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</si>
  <si>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</si>
  <si>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</si>
  <si>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</si>
  <si>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</si>
  <si>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</si>
  <si>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</si>
  <si>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</si>
  <si>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</si>
  <si>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</si>
  <si>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</si>
  <si>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</si>
  <si>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</si>
  <si>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</si>
  <si>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</si>
  <si>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</si>
  <si>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</si>
  <si>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</si>
  <si>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</si>
  <si>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</si>
  <si>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</si>
  <si>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</si>
  <si>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</si>
  <si>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</si>
  <si>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</si>
  <si>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</si>
  <si>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</si>
  <si>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</si>
  <si>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</si>
  <si>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</si>
  <si>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</si>
  <si>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</si>
  <si>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</si>
  <si>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</si>
  <si>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</si>
  <si>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</si>
  <si>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</si>
  <si>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</si>
  <si>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</si>
  <si>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</si>
  <si>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</si>
  <si>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</si>
  <si>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</si>
  <si>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</si>
  <si>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</si>
  <si>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</si>
  <si>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</si>
  <si>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</si>
  <si>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</si>
  <si>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</si>
  <si>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</si>
  <si>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</si>
  <si>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</si>
  <si>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</si>
  <si>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</si>
  <si>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</si>
  <si>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</si>
  <si>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</si>
  <si>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</si>
  <si>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</si>
  <si>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</si>
  <si>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</si>
  <si>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</si>
  <si>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</si>
  <si>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</si>
  <si>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</si>
  <si>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</si>
  <si>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</si>
  <si>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</si>
  <si>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</si>
  <si>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</si>
  <si>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</si>
  <si>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</si>
  <si>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</si>
  <si>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</si>
  <si>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</si>
  <si>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</si>
  <si>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</si>
  <si>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</si>
  <si>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</si>
  <si>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</si>
  <si>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</si>
  <si>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</si>
  <si>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</si>
  <si>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</si>
  <si>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</si>
  <si>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</si>
  <si>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</si>
  <si>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</si>
  <si>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</si>
  <si>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</si>
  <si>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</si>
  <si>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</si>
  <si>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</si>
  <si>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</si>
  <si>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</si>
  <si>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</si>
  <si>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</si>
  <si>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</si>
  <si>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</si>
  <si>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</si>
  <si>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</si>
  <si>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</si>
  <si>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</si>
  <si>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</si>
  <si>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</si>
  <si>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</si>
  <si>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</si>
  <si>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</si>
  <si>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</si>
  <si>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</si>
  <si>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</si>
  <si>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</si>
  <si>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</si>
  <si>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</si>
  <si>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</si>
  <si>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</si>
  <si>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</si>
  <si>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</si>
  <si>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</si>
  <si>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</si>
  <si>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</si>
  <si>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</si>
  <si>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</si>
  <si>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</si>
  <si>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</si>
  <si>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</si>
  <si>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</si>
  <si>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</si>
  <si>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</si>
  <si>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</si>
  <si>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</si>
  <si>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</si>
  <si>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</si>
  <si>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</si>
  <si>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</si>
  <si>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</si>
  <si>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</si>
  <si>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</si>
  <si>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</si>
  <si>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</si>
  <si>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</si>
  <si>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</si>
  <si>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</si>
  <si>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</si>
  <si>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</si>
  <si>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</si>
  <si>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</si>
  <si>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</si>
  <si>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</si>
  <si>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</si>
  <si>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</si>
  <si>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</si>
  <si>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</si>
  <si>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</si>
  <si>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</si>
  <si>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</si>
  <si>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</si>
  <si>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</si>
  <si>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</si>
  <si>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</si>
  <si>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</si>
  <si>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</si>
  <si>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</si>
  <si>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</si>
  <si>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</si>
  <si>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</si>
  <si>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</si>
  <si>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</si>
  <si>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</si>
  <si>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</si>
  <si>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</si>
  <si>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</si>
  <si>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</si>
  <si>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</si>
  <si>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</si>
  <si>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</si>
  <si>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</si>
  <si>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</si>
  <si>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</si>
  <si>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</si>
  <si>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</si>
  <si>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</si>
  <si>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</si>
  <si>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</si>
  <si>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</si>
  <si>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</si>
  <si>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</si>
  <si>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</si>
  <si>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</si>
  <si>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</si>
  <si>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</si>
  <si>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</si>
  <si>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</si>
  <si>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</si>
  <si>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</si>
  <si>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</si>
  <si>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</si>
  <si>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</si>
  <si>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</si>
  <si>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</si>
  <si>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</si>
  <si>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</si>
  <si>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</si>
  <si>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</si>
  <si>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</si>
  <si>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</si>
  <si>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</si>
  <si>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</si>
  <si>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</si>
  <si>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</si>
  <si>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</si>
  <si>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</si>
  <si>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</si>
  <si>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</si>
  <si>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</si>
  <si>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</si>
  <si>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</si>
  <si>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</si>
  <si>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</si>
  <si>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</si>
  <si>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</si>
  <si>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</si>
  <si>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</si>
  <si>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</si>
  <si>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</si>
  <si>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</si>
  <si>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</si>
  <si>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</si>
  <si>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</si>
  <si>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</si>
  <si>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</si>
  <si>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</si>
  <si>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</si>
  <si>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</si>
  <si>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</si>
  <si>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</si>
  <si>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</si>
  <si>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</si>
  <si>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</si>
  <si>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</si>
  <si>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</si>
  <si>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</si>
  <si>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</si>
  <si>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</si>
  <si>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</si>
  <si>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</si>
  <si>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</si>
  <si>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</si>
  <si>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</si>
  <si>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</si>
  <si>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</si>
  <si>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</si>
  <si>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</si>
  <si>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</si>
  <si>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</si>
  <si>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</si>
  <si>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</si>
  <si>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</si>
  <si>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</si>
  <si>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</si>
  <si>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</si>
  <si>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</si>
  <si>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</si>
  <si>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</si>
  <si>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</si>
  <si>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</si>
  <si>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</si>
  <si>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</si>
  <si>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</si>
  <si>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</si>
  <si>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</si>
  <si>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</si>
  <si>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</si>
  <si>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</si>
  <si>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</si>
  <si>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</si>
  <si>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</si>
  <si>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</si>
  <si>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</si>
  <si>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</si>
  <si>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</si>
  <si>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</si>
  <si>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</si>
  <si>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</si>
  <si>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</si>
  <si>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</si>
  <si>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</si>
  <si>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</si>
  <si>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</si>
  <si>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</si>
  <si>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</si>
  <si>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</si>
  <si>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</si>
  <si>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</si>
  <si>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</si>
  <si>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</si>
  <si>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</si>
  <si>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</si>
  <si>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</si>
  <si>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</si>
  <si>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</si>
  <si>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</si>
  <si>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</si>
  <si>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</si>
  <si>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</si>
  <si>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</si>
  <si>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</si>
  <si>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</si>
  <si>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</si>
  <si>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</si>
  <si>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</si>
  <si>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</si>
  <si>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</si>
  <si>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</si>
  <si>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</si>
  <si>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</si>
  <si>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</si>
  <si>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</si>
  <si>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</si>
  <si>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</si>
  <si>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</si>
  <si>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</si>
  <si>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</si>
  <si>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</si>
  <si>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</si>
  <si>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</si>
  <si>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</si>
  <si>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</si>
  <si>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</si>
  <si>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</si>
  <si>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</si>
  <si>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</si>
  <si>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</si>
  <si>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</si>
  <si>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</si>
  <si>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</si>
  <si>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</si>
  <si>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</si>
  <si>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</si>
  <si>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</si>
  <si>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</si>
  <si>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</si>
  <si>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</si>
  <si>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</si>
  <si>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</si>
  <si>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</si>
  <si>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</si>
  <si>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</si>
  <si>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</si>
  <si>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</si>
  <si>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</si>
  <si>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</si>
  <si>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</si>
  <si>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</si>
  <si>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</si>
  <si>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</si>
  <si>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</si>
  <si>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</si>
  <si>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</si>
  <si>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</si>
  <si>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</si>
  <si>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</si>
  <si>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</si>
  <si>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</si>
  <si>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</si>
  <si>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</si>
  <si>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</si>
  <si>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</si>
  <si>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</si>
  <si>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</si>
  <si>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</si>
  <si>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</si>
  <si>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</si>
  <si>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</si>
  <si>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</si>
  <si>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</si>
  <si>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</si>
  <si>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</si>
  <si>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</si>
  <si>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</si>
  <si>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</si>
  <si>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</si>
  <si>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</si>
  <si>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</si>
  <si>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</si>
  <si>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</si>
  <si>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</si>
  <si>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</si>
  <si>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</si>
  <si>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</si>
  <si>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</si>
  <si>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</si>
  <si>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</si>
  <si>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</si>
  <si>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</si>
  <si>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</si>
  <si>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</si>
  <si>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</si>
  <si>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</si>
  <si>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</si>
  <si>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</si>
  <si>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</si>
  <si>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</si>
  <si>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</si>
  <si>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</si>
  <si>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</si>
  <si>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</si>
  <si>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</si>
  <si>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</si>
  <si>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</si>
  <si>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</si>
  <si>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</si>
  <si>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</si>
  <si>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</si>
  <si>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</si>
  <si>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</si>
  <si>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</si>
  <si>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</si>
  <si>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</si>
  <si>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</si>
  <si>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</si>
  <si>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</si>
  <si>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</si>
  <si>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</si>
  <si>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</si>
  <si>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</si>
  <si>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</si>
  <si>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</si>
  <si>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</si>
  <si>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</si>
  <si>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</si>
  <si>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</si>
  <si>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</si>
  <si>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</si>
  <si>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</si>
  <si>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</si>
  <si>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</si>
  <si>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</si>
  <si>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</si>
  <si>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</si>
  <si>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</si>
  <si>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</si>
  <si>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</si>
  <si>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</si>
  <si>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</si>
  <si>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</si>
  <si>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</si>
  <si>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</si>
  <si>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</si>
  <si>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</si>
  <si>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</si>
  <si>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</si>
  <si>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</si>
  <si>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</si>
  <si>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</si>
  <si>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</si>
  <si>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</si>
  <si>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</si>
  <si>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</si>
  <si>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</si>
  <si>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</si>
  <si>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</si>
  <si>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</si>
  <si>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</si>
  <si>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</si>
  <si>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</si>
  <si>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</si>
  <si>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</si>
  <si>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</si>
  <si>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</si>
  <si>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</si>
  <si>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</si>
  <si>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</si>
  <si>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</si>
  <si>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</si>
  <si>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</si>
  <si>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</si>
  <si>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</si>
  <si>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</si>
  <si>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</si>
  <si>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</si>
  <si>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</si>
  <si>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</si>
  <si>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</si>
  <si>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</si>
  <si>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</si>
  <si>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</si>
  <si>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</si>
  <si>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</si>
  <si>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</si>
  <si>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</si>
  <si>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</si>
  <si>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</si>
  <si>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</si>
  <si>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</si>
  <si>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</si>
  <si>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</si>
  <si>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</si>
  <si>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</si>
  <si>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</si>
  <si>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</si>
  <si>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</si>
  <si>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</si>
  <si>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</si>
  <si>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</si>
  <si>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</si>
  <si>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</si>
  <si>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</si>
  <si>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</si>
  <si>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</si>
  <si>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</si>
  <si>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</si>
  <si>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</si>
  <si>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</si>
  <si>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</si>
  <si>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</si>
  <si>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</si>
  <si>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</si>
  <si>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</si>
  <si>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</si>
  <si>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</si>
  <si>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</si>
  <si>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</si>
  <si>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</si>
  <si>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</si>
  <si>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</si>
  <si>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</si>
  <si>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</si>
  <si>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</si>
  <si>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</si>
  <si>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</si>
  <si>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</si>
  <si>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</si>
  <si>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</si>
  <si>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</si>
  <si>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</si>
  <si>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</si>
  <si>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</si>
  <si>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</si>
  <si>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</si>
  <si>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</si>
  <si>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</si>
  <si>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</si>
  <si>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</si>
  <si>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</si>
  <si>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</si>
  <si>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</si>
  <si>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</si>
  <si>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</si>
  <si>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</si>
  <si>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</si>
  <si>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</si>
  <si>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</si>
  <si>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</si>
  <si>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</si>
  <si>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</si>
  <si>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</si>
  <si>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</si>
  <si>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</si>
  <si>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</si>
  <si>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</si>
  <si>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</si>
  <si>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</si>
  <si>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</si>
  <si>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</si>
  <si>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</si>
  <si>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</si>
  <si>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</si>
  <si>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</si>
  <si>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</si>
  <si>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</si>
  <si>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</si>
  <si>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</si>
  <si>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</si>
  <si>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</si>
  <si>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</si>
  <si>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</si>
  <si>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</si>
  <si>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</si>
  <si>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</si>
  <si>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</si>
  <si>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</si>
  <si>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</si>
  <si>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</si>
  <si>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</si>
  <si>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</si>
  <si>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</si>
  <si>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</si>
  <si>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</si>
  <si>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</si>
  <si>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</si>
  <si>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</si>
  <si>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</si>
  <si>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</si>
  <si>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</si>
  <si>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</si>
  <si>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</si>
  <si>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</si>
  <si>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</si>
  <si>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</si>
  <si>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</si>
  <si>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</si>
  <si>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</si>
  <si>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</si>
  <si>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</si>
  <si>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</si>
  <si>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</si>
  <si>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</si>
  <si>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</si>
  <si>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</si>
  <si>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</si>
  <si>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</si>
  <si>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</si>
  <si>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</si>
  <si>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</si>
  <si>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</si>
  <si>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</si>
  <si>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</si>
  <si>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</si>
  <si>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</si>
  <si>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</si>
  <si>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</si>
  <si>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</si>
  <si>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</si>
  <si>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</si>
  <si>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</si>
  <si>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</si>
  <si>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</si>
  <si>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</si>
  <si>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</si>
  <si>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</si>
  <si>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</si>
  <si>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</si>
  <si>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</si>
  <si>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</si>
  <si>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</si>
  <si>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</si>
  <si>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</si>
  <si>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</si>
  <si>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</si>
  <si>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</si>
  <si>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</si>
  <si>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</si>
  <si>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</si>
  <si>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</si>
  <si>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</si>
  <si>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</si>
  <si>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</si>
  <si>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</si>
  <si>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</si>
  <si>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</si>
  <si>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</si>
  <si>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</si>
  <si>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</si>
  <si>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</si>
  <si>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</si>
  <si>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</si>
  <si>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</si>
  <si>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</si>
  <si>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</si>
  <si>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</si>
  <si>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</si>
  <si>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</si>
  <si>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</si>
  <si>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</si>
  <si>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</si>
  <si>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</si>
  <si>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</si>
  <si>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</si>
  <si>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</si>
  <si>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</si>
  <si>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</si>
  <si>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</si>
  <si>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</si>
  <si>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</si>
  <si>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</si>
  <si>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</si>
  <si>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</si>
  <si>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</si>
  <si>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</si>
  <si>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</si>
  <si>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</si>
  <si>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</si>
  <si>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</si>
  <si>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</si>
  <si>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</si>
  <si>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</si>
  <si>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</si>
  <si>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</si>
  <si>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</si>
  <si>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</si>
  <si>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</si>
  <si>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</si>
  <si>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</si>
  <si>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</si>
  <si>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</si>
  <si>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</si>
  <si>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</si>
  <si>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</si>
  <si>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</si>
  <si>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</si>
  <si>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</si>
  <si>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</si>
  <si>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</si>
  <si>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</si>
  <si>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</si>
  <si>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</si>
  <si>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</si>
  <si>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</si>
  <si>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</si>
  <si>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</si>
  <si>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</si>
  <si>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</si>
  <si>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</si>
  <si>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</si>
  <si>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</si>
  <si>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</si>
  <si>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</si>
  <si>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</si>
  <si>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</si>
  <si>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</si>
  <si>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</si>
  <si>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</si>
  <si>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</si>
  <si>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</si>
  <si>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</si>
  <si>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</si>
  <si>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</si>
  <si>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</si>
  <si>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</si>
  <si>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</si>
  <si>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</si>
  <si>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</si>
  <si>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</si>
  <si>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</si>
  <si>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</si>
  <si>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</si>
  <si>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</si>
  <si>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</si>
  <si>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</si>
  <si>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</si>
  <si>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</si>
  <si>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</si>
  <si>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</si>
  <si>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</si>
  <si>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</si>
  <si>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</si>
  <si>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</si>
  <si>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</si>
  <si>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</si>
  <si>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</si>
  <si>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</si>
  <si>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</si>
  <si>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</si>
  <si>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</si>
  <si>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</si>
  <si>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</si>
  <si>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</si>
  <si>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</si>
  <si>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</si>
  <si>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</si>
  <si>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</si>
  <si>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</si>
  <si>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</si>
  <si>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</si>
  <si>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</si>
  <si>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</si>
  <si>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</si>
  <si>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</si>
  <si>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</si>
  <si>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</si>
  <si>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</si>
  <si>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</si>
  <si>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</si>
  <si>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</si>
  <si>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</si>
  <si>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</si>
  <si>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</si>
  <si>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</si>
  <si>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</si>
  <si>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</si>
  <si>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</si>
  <si>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</si>
  <si>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</si>
  <si>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</si>
  <si>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</si>
  <si>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</si>
  <si>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</si>
  <si>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</si>
  <si>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</si>
  <si>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</si>
  <si>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</si>
  <si>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</si>
  <si>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</si>
  <si>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</si>
  <si>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</si>
  <si>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</si>
  <si>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</si>
  <si>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</si>
  <si>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</si>
  <si>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</si>
  <si>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</si>
  <si>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</si>
  <si>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</si>
  <si>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</si>
  <si>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</si>
  <si>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</si>
  <si>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</si>
  <si>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</si>
  <si>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</si>
  <si>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</si>
  <si>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</si>
  <si>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</si>
  <si>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</si>
  <si>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</si>
  <si>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</si>
  <si>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</si>
  <si>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</si>
  <si>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</si>
  <si>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</si>
  <si>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</si>
  <si>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</si>
  <si>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</si>
  <si>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</si>
  <si>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</si>
  <si>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</si>
  <si>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</si>
  <si>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</si>
  <si>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</si>
  <si>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</si>
  <si>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</si>
  <si>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</si>
  <si>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</si>
  <si>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</si>
  <si>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</si>
  <si>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</si>
  <si>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</si>
  <si>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</si>
  <si>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</si>
  <si>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</si>
  <si>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</si>
  <si>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</si>
  <si>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</si>
  <si>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</si>
  <si>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</si>
  <si>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</si>
  <si>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</si>
  <si>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</si>
  <si>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</si>
  <si>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</si>
  <si>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</si>
  <si>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</si>
  <si>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</si>
  <si>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</si>
  <si>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</si>
  <si>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</si>
  <si>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</si>
  <si>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</si>
  <si>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</si>
  <si>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</si>
  <si>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</si>
  <si>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</si>
  <si>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</si>
  <si>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</si>
  <si>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</si>
  <si>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</si>
  <si>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</si>
  <si>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</si>
  <si>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</si>
  <si>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</si>
  <si>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</si>
  <si>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</si>
  <si>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</si>
  <si>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</si>
  <si>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</si>
  <si>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</si>
  <si>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</si>
  <si>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</si>
  <si>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</si>
  <si>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</si>
  <si>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</si>
  <si>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</si>
  <si>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</si>
  <si>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</si>
  <si>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</si>
  <si>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</si>
  <si>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</si>
  <si>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</si>
  <si>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</si>
  <si>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</si>
  <si>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</si>
  <si>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</si>
  <si>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</si>
  <si>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</si>
  <si>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</si>
  <si>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</si>
  <si>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</si>
  <si>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</si>
  <si>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</si>
  <si>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</si>
  <si>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</si>
  <si>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</si>
  <si>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</si>
  <si>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</si>
  <si>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</si>
  <si>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</si>
  <si>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</si>
  <si>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</si>
  <si>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</si>
  <si>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</si>
  <si>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</si>
  <si>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</si>
  <si>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</si>
  <si>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</si>
  <si>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</si>
  <si>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</si>
  <si>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</si>
  <si>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</si>
  <si>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</si>
  <si>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</si>
  <si>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</si>
  <si>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</si>
  <si>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</si>
  <si>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</si>
  <si>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</si>
  <si>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</si>
  <si>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</si>
  <si>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</si>
  <si>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</si>
  <si>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</si>
  <si>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</si>
  <si>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</si>
  <si>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</si>
  <si>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</si>
  <si>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</si>
  <si>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</si>
  <si>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</si>
  <si>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</si>
  <si>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</si>
  <si>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</si>
  <si>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</si>
  <si>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</si>
  <si>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</si>
  <si>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</si>
  <si>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</si>
  <si>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</si>
  <si>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</si>
  <si>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</si>
  <si>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</si>
  <si>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</si>
  <si>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</si>
  <si>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</si>
  <si>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</si>
  <si>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</si>
  <si>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</si>
  <si>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</si>
  <si>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</si>
  <si>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</si>
  <si>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</si>
  <si>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</si>
  <si>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</si>
  <si>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</si>
  <si>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</si>
  <si>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</si>
  <si>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</si>
  <si>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</si>
  <si>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</si>
  <si>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</si>
  <si>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</si>
  <si>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</si>
  <si>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</si>
  <si>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</si>
  <si>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</si>
  <si>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</si>
  <si>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</si>
  <si>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</si>
  <si>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</si>
  <si>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</si>
  <si>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</si>
  <si>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</si>
  <si>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</si>
  <si>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</si>
  <si>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</si>
  <si>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</si>
  <si>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</si>
  <si>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</si>
  <si>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</si>
  <si>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</si>
  <si>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</si>
  <si>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</si>
  <si>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</si>
  <si>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</si>
  <si>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</si>
  <si>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</si>
  <si>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</si>
  <si>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</si>
  <si>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</si>
  <si>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</si>
  <si>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</si>
  <si>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</si>
  <si>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</si>
  <si>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</si>
  <si>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</si>
  <si>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</si>
  <si>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</si>
  <si>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</si>
  <si>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</si>
  <si>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</si>
  <si>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</si>
  <si>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</si>
  <si>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</si>
  <si>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</si>
  <si>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</si>
  <si>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</si>
  <si>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</si>
  <si>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</si>
  <si>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</si>
  <si>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</si>
  <si>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</si>
  <si>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</si>
  <si>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</si>
  <si>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</si>
  <si>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</si>
  <si>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</si>
  <si>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</si>
  <si>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</si>
  <si>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</si>
  <si>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</si>
  <si>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</si>
  <si>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</si>
  <si>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</si>
  <si>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</si>
  <si>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</si>
  <si>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</si>
  <si>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</si>
  <si>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</si>
  <si>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</si>
  <si>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</si>
  <si>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</si>
  <si>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</si>
  <si>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</si>
  <si>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</si>
  <si>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</si>
  <si>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</si>
  <si>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</si>
  <si>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</si>
  <si>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</si>
  <si>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</si>
  <si>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</si>
  <si>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</si>
  <si>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</si>
  <si>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</si>
  <si>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</si>
  <si>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</si>
  <si>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</si>
  <si>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</si>
  <si>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</si>
  <si>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</si>
  <si>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</si>
  <si>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</si>
  <si>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</si>
  <si>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</si>
  <si>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</si>
  <si>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</si>
  <si>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</si>
  <si>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</si>
  <si>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</si>
  <si>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</si>
  <si>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</si>
  <si>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</si>
  <si>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</si>
  <si>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</si>
  <si>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</si>
  <si>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</si>
  <si>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</si>
  <si>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</si>
  <si>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</si>
  <si>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</si>
  <si>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</si>
  <si>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</si>
  <si>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</si>
  <si>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</si>
  <si>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</si>
  <si>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</si>
  <si>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</si>
  <si>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</si>
  <si>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</si>
  <si>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</si>
  <si>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</si>
  <si>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</si>
  <si>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</si>
  <si>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</si>
  <si>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</si>
  <si>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</si>
  <si>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</si>
  <si>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</si>
  <si>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</si>
  <si>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</si>
  <si>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</si>
  <si>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</si>
  <si>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</si>
  <si>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</si>
  <si>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</si>
  <si>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</si>
  <si>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</si>
  <si>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</si>
  <si>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</si>
  <si>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</si>
  <si>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</si>
  <si>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</si>
  <si>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</si>
  <si>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</si>
  <si>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</si>
  <si>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</si>
  <si>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</si>
  <si>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</si>
  <si>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</si>
  <si>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</si>
  <si>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</si>
  <si>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</si>
  <si>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</si>
  <si>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</si>
  <si>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</si>
  <si>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</si>
  <si>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</si>
  <si>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</si>
  <si>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</si>
  <si>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</si>
  <si>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</si>
  <si>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</si>
  <si>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</si>
  <si>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</si>
  <si>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</si>
  <si>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</si>
  <si>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</si>
  <si>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</si>
  <si>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</si>
  <si>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</si>
  <si>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</si>
  <si>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</si>
  <si>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</si>
  <si>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</si>
  <si>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</si>
  <si>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</si>
  <si>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</si>
  <si>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</si>
  <si>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</si>
  <si>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</si>
  <si>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</si>
  <si>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</si>
  <si>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</si>
  <si>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</si>
  <si>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</si>
  <si>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</si>
  <si>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</si>
  <si>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</si>
  <si>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</si>
  <si>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</si>
  <si>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</si>
  <si>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</si>
  <si>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</si>
  <si>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</si>
  <si>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</si>
  <si>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</si>
  <si>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</si>
  <si>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</si>
  <si>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</si>
  <si>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</si>
  <si>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</si>
  <si>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</si>
  <si>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</si>
  <si>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</si>
  <si>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</si>
  <si>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</si>
  <si>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</si>
  <si>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</si>
  <si>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</si>
  <si>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</si>
  <si>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</si>
  <si>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</si>
  <si>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</si>
  <si>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</si>
  <si>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</si>
  <si>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</si>
  <si>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</si>
  <si>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</si>
  <si>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</si>
  <si>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</si>
  <si>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</si>
  <si>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</si>
  <si>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</si>
  <si>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</si>
  <si>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</si>
  <si>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</si>
  <si>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</si>
  <si>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</si>
  <si>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</si>
  <si>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</si>
  <si>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</si>
  <si>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</si>
  <si>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</si>
  <si>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</si>
  <si>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</si>
  <si>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</si>
  <si>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</si>
  <si>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</si>
  <si>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</si>
  <si>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</si>
  <si>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</si>
  <si>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</si>
  <si>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</si>
  <si>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</si>
  <si>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</si>
  <si>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</si>
  <si>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</si>
  <si>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</si>
  <si>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</si>
  <si>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</si>
  <si>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</si>
  <si>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</si>
  <si>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</si>
  <si>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</si>
  <si>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</si>
  <si>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</si>
  <si>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</si>
  <si>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</si>
  <si>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</si>
  <si>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</si>
  <si>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</si>
  <si>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</si>
  <si>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</si>
  <si>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</si>
  <si>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</si>
  <si>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</si>
  <si>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</si>
  <si>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</si>
  <si>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</si>
  <si>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</si>
  <si>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</si>
  <si>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</si>
  <si>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</si>
  <si>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</si>
  <si>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</si>
  <si>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</si>
  <si>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</si>
  <si>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</si>
  <si>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</si>
  <si>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</si>
  <si>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</si>
  <si>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</si>
  <si>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</si>
  <si>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</si>
  <si>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</si>
  <si>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</si>
  <si>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</si>
  <si>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</si>
  <si>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</si>
  <si>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</si>
  <si>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</si>
  <si>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</si>
  <si>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</si>
  <si>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</si>
  <si>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</si>
  <si>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</si>
  <si>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</si>
  <si>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</si>
  <si>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</si>
  <si>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</si>
  <si>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</si>
  <si>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</si>
  <si>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</si>
  <si>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</si>
  <si>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</si>
  <si>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</si>
  <si>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</si>
  <si>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</si>
  <si>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</si>
  <si>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</si>
  <si>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</si>
  <si>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</si>
  <si>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</si>
  <si>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</si>
  <si>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</si>
  <si>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</si>
  <si>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</si>
  <si>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</si>
  <si>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</si>
  <si>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</si>
  <si>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</si>
  <si>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</si>
  <si>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</si>
  <si>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</si>
  <si>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</si>
  <si>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</si>
  <si>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</si>
  <si>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</si>
  <si>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</si>
  <si>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</si>
  <si>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</si>
  <si>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</si>
  <si>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</si>
  <si>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</si>
  <si>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</si>
  <si>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</si>
  <si>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</si>
  <si>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</si>
  <si>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</si>
  <si>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</si>
  <si>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</si>
  <si>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</si>
  <si>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</si>
  <si>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</si>
  <si>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</si>
  <si>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</si>
  <si>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</si>
  <si>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</si>
  <si>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</si>
  <si>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</si>
  <si>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</si>
  <si>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</si>
  <si>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</si>
  <si>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</si>
  <si>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</si>
  <si>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</si>
  <si>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</si>
  <si>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</si>
  <si>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</si>
  <si>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</si>
  <si>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</si>
  <si>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</si>
  <si>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</si>
  <si>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</si>
  <si>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</si>
  <si>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</si>
  <si>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</si>
  <si>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</si>
  <si>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</si>
  <si>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</si>
  <si>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</si>
  <si>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</si>
  <si>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</si>
  <si>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</si>
  <si>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</si>
  <si>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</si>
  <si>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</si>
  <si>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</si>
  <si>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</si>
  <si>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</si>
  <si>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</si>
  <si>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</si>
  <si>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</si>
  <si>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</si>
  <si>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</si>
  <si>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</si>
  <si>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</si>
  <si>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</si>
  <si>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</si>
  <si>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</si>
  <si>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</si>
  <si>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</si>
  <si>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</si>
  <si>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</si>
  <si>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</si>
  <si>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</si>
  <si>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</si>
  <si>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</si>
  <si>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</si>
  <si>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</si>
  <si>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</si>
  <si>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</si>
  <si>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</si>
  <si>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</si>
  <si>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</si>
  <si>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</si>
  <si>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</si>
  <si>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</si>
  <si>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</si>
  <si>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</si>
  <si>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</si>
  <si>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</si>
  <si>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</si>
  <si>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</si>
  <si>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</si>
  <si>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</si>
  <si>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</si>
  <si>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</si>
  <si>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</si>
  <si>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</si>
  <si>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</si>
  <si>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</si>
  <si>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</si>
  <si>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</si>
  <si>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</si>
  <si>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</si>
  <si>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</si>
  <si>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</si>
  <si>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</si>
  <si>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</si>
  <si>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</si>
  <si>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</si>
  <si>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</si>
  <si>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</si>
  <si>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</si>
  <si>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</si>
  <si>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</si>
  <si>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</si>
  <si>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</si>
  <si>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</si>
  <si>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</si>
  <si>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</si>
  <si>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</si>
  <si>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</si>
  <si>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</si>
  <si>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</si>
  <si>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</si>
  <si>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</si>
  <si>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</si>
  <si>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</si>
  <si>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</si>
  <si>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</si>
  <si>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</si>
  <si>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</si>
  <si>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</si>
  <si>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</si>
  <si>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</si>
  <si>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</si>
  <si>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</si>
  <si>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</si>
  <si>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</si>
  <si>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</si>
  <si>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</si>
  <si>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</si>
  <si>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</si>
  <si>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</si>
  <si>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</si>
  <si>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</si>
  <si>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</si>
  <si>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</si>
  <si>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</si>
  <si>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</si>
  <si>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</si>
  <si>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</si>
  <si>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</si>
  <si>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</si>
  <si>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</si>
  <si>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</si>
  <si>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</si>
  <si>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</si>
  <si>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</si>
  <si>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</si>
  <si>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</si>
  <si>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</si>
  <si>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</si>
  <si>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</si>
  <si>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</si>
  <si>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</si>
  <si>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</si>
  <si>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</si>
  <si>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</si>
  <si>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</si>
  <si>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</si>
  <si>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</si>
  <si>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</si>
  <si>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</si>
  <si>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</si>
  <si>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</si>
  <si>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</si>
  <si>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</si>
  <si>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</si>
  <si>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</si>
  <si>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</si>
  <si>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</si>
  <si>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</si>
  <si>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</si>
  <si>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</si>
  <si>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</si>
  <si>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</si>
  <si>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</si>
  <si>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</si>
  <si>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</si>
  <si>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</si>
  <si>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</si>
  <si>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</si>
  <si>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</si>
  <si>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</si>
  <si>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</si>
  <si>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</si>
  <si>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</si>
  <si>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</si>
  <si>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</si>
  <si>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</si>
  <si>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</si>
  <si>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</si>
  <si>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</si>
  <si>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</si>
  <si>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</si>
  <si>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</si>
  <si>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</si>
  <si>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</si>
  <si>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</si>
  <si>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</si>
  <si>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</si>
  <si>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</si>
  <si>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</si>
  <si>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</si>
  <si>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</si>
  <si>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</si>
  <si>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</si>
  <si>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</si>
  <si>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</si>
  <si>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</si>
  <si>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</si>
  <si>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</si>
  <si>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</si>
  <si>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</si>
  <si>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</si>
  <si>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</si>
  <si>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</si>
  <si>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</si>
  <si>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</si>
  <si>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</si>
  <si>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</si>
  <si>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</si>
  <si>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</si>
  <si>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</si>
  <si>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</si>
  <si>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</si>
  <si>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</si>
  <si>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</si>
  <si>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</si>
  <si>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</si>
  <si>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</si>
  <si>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</si>
  <si>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</si>
  <si>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</si>
  <si>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</si>
  <si>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</si>
  <si>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</si>
  <si>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</si>
  <si>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</si>
  <si>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</si>
  <si>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</si>
  <si>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</si>
  <si>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</si>
  <si>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</si>
  <si>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</si>
  <si>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</si>
  <si>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</si>
  <si>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</si>
  <si>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</si>
  <si>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</si>
  <si>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</si>
  <si>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</si>
  <si>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</si>
  <si>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</si>
  <si>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</si>
  <si>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</si>
  <si>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</si>
  <si>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</si>
  <si>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</si>
  <si>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</si>
  <si>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</si>
  <si>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</si>
  <si>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</si>
  <si>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</si>
  <si>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</si>
  <si>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</si>
  <si>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</si>
  <si>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</si>
  <si>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</si>
  <si>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</si>
  <si>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</si>
  <si>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</si>
  <si>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</si>
  <si>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</si>
  <si>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</si>
  <si>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</si>
  <si>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</si>
  <si>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</si>
  <si>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</si>
  <si>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</si>
  <si>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</si>
  <si>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</si>
  <si>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</si>
  <si>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</si>
  <si>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</si>
  <si>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</si>
  <si>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</si>
  <si>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</si>
  <si>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</si>
  <si>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</si>
  <si>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</si>
  <si>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</si>
  <si>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</si>
  <si>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</si>
  <si>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</si>
  <si>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</si>
  <si>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</si>
  <si>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</si>
  <si>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</si>
  <si>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</si>
  <si>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</si>
  <si>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</si>
  <si>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</si>
  <si>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</si>
  <si>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</si>
  <si>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</si>
  <si>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</si>
  <si>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</si>
  <si>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</si>
  <si>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</si>
  <si>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</si>
  <si>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</si>
  <si>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</si>
  <si>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</si>
  <si>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</si>
  <si>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</si>
  <si>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</si>
  <si>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</si>
  <si>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</si>
  <si>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</si>
  <si>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</si>
  <si>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</si>
  <si>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</si>
  <si>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</si>
  <si>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</si>
  <si>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</si>
  <si>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</si>
  <si>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</si>
  <si>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</si>
  <si>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</si>
  <si>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</si>
  <si>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</si>
  <si>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</si>
  <si>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</si>
  <si>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</si>
  <si>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</si>
  <si>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</si>
  <si>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</si>
  <si>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</si>
  <si>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</si>
  <si>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</si>
  <si>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</si>
  <si>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</si>
  <si>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</si>
  <si>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</si>
  <si>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</si>
  <si>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</si>
  <si>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</si>
  <si>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</si>
  <si>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</si>
  <si>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</si>
  <si>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</si>
  <si>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</si>
  <si>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</si>
  <si>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</si>
  <si>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</si>
  <si>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</si>
  <si>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</si>
  <si>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</si>
  <si>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</si>
  <si>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</si>
  <si>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</si>
  <si>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</si>
  <si>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</si>
  <si>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</si>
  <si>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</si>
  <si>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</si>
  <si>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</si>
  <si>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</si>
  <si>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</si>
  <si>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</si>
  <si>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</si>
  <si>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</si>
  <si>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</si>
  <si>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</si>
  <si>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</si>
  <si>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</si>
  <si>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</si>
  <si>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</si>
  <si>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</si>
  <si>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</si>
  <si>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</si>
  <si>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</si>
  <si>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</si>
  <si>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</si>
  <si>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</si>
  <si>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</si>
  <si>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</si>
  <si>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</si>
  <si>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</si>
  <si>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</si>
  <si>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</si>
  <si>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</si>
  <si>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</si>
  <si>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</si>
  <si>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</si>
  <si>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</si>
  <si>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</si>
  <si>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</si>
  <si>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</si>
  <si>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</si>
  <si>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</si>
  <si>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</si>
  <si>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</si>
  <si>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</si>
  <si>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</si>
  <si>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</si>
  <si>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</si>
  <si>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</si>
  <si>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</si>
  <si>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</si>
  <si>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</si>
  <si>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</si>
  <si>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</si>
  <si>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</si>
  <si>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</si>
  <si>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</si>
  <si>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</si>
  <si>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</si>
  <si>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</si>
  <si>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</si>
  <si>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</si>
  <si>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</si>
  <si>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</si>
  <si>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</si>
  <si>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</si>
  <si>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</si>
  <si>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</si>
  <si>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</si>
  <si>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</si>
  <si>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</si>
  <si>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</si>
  <si>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</si>
  <si>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</si>
  <si>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</si>
  <si>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</si>
  <si>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</si>
  <si>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</si>
  <si>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</si>
  <si>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</si>
  <si>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</si>
  <si>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</si>
  <si>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</si>
  <si>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</si>
  <si>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</si>
  <si>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</si>
  <si>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</si>
  <si>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</si>
  <si>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</si>
  <si>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</si>
  <si>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</si>
  <si>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</si>
  <si>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</si>
  <si>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</si>
  <si>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</si>
  <si>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</si>
  <si>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</si>
  <si>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</si>
  <si>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</si>
  <si>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</si>
  <si>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</si>
  <si>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</si>
  <si>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</si>
  <si>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</si>
  <si>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</si>
  <si>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</si>
  <si>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</si>
  <si>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</si>
  <si>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</si>
  <si>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</si>
  <si>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</si>
  <si>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</si>
  <si>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</si>
  <si>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</si>
  <si>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</si>
  <si>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</si>
  <si>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</si>
  <si>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</si>
  <si>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</si>
  <si>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</si>
  <si>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</si>
  <si>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</si>
  <si>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</si>
  <si>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</si>
  <si>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</si>
  <si>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</si>
  <si>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</si>
  <si>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</si>
  <si>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</si>
  <si>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</si>
  <si>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</si>
  <si>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</si>
  <si>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</si>
  <si>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</si>
  <si>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</si>
  <si>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</si>
  <si>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</si>
  <si>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</si>
  <si>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</si>
  <si>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</si>
  <si>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</si>
  <si>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</si>
  <si>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</si>
  <si>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</si>
  <si>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</si>
  <si>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</si>
  <si>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</si>
  <si>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</si>
  <si>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</si>
  <si>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</si>
  <si>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</si>
  <si>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</si>
  <si>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</si>
  <si>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</si>
  <si>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</si>
  <si>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</si>
  <si>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</si>
  <si>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</si>
  <si>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</si>
  <si>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</si>
  <si>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</si>
  <si>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</si>
  <si>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</si>
  <si>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</si>
  <si>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</si>
  <si>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</si>
  <si>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</si>
  <si>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</si>
  <si>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</si>
  <si>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</si>
  <si>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</si>
  <si>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</si>
  <si>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</si>
  <si>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</si>
  <si>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</si>
  <si>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</si>
  <si>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</si>
  <si>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</si>
  <si>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</si>
  <si>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</si>
  <si>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</si>
  <si>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</si>
  <si>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</si>
  <si>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</si>
  <si>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</si>
  <si>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</si>
  <si>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</si>
  <si>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</si>
  <si>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</si>
  <si>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</si>
  <si>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</si>
  <si>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</si>
  <si>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</si>
  <si>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</si>
  <si>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</si>
  <si>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</si>
  <si>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</si>
  <si>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</si>
  <si>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</si>
  <si>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</si>
  <si>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</si>
  <si>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</si>
  <si>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</si>
  <si>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</si>
  <si>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</si>
  <si>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</si>
  <si>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</si>
  <si>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</si>
  <si>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</si>
  <si>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</si>
  <si>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</si>
  <si>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</si>
  <si>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</si>
  <si>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</si>
  <si>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</si>
  <si>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</si>
  <si>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</si>
  <si>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</si>
  <si>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</si>
  <si>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</si>
  <si>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</si>
  <si>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</si>
  <si>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</si>
  <si>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</si>
  <si>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</si>
  <si>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</si>
  <si>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</si>
  <si>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</si>
  <si>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</si>
  <si>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</si>
  <si>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</si>
  <si>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</si>
  <si>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</si>
  <si>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</si>
  <si>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</si>
  <si>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</si>
  <si>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</si>
  <si>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</si>
  <si>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</si>
  <si>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</si>
  <si>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</si>
  <si>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</si>
  <si>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</si>
  <si>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</si>
  <si>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</si>
  <si>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</si>
  <si>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</si>
  <si>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</si>
  <si>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</si>
  <si>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</si>
  <si>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</si>
  <si>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</si>
  <si>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</si>
  <si>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</si>
  <si>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</si>
  <si>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</si>
  <si>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</si>
  <si>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</si>
  <si>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</si>
  <si>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</si>
  <si>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</si>
  <si>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</si>
  <si>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</si>
  <si>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</si>
  <si>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</si>
  <si>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</si>
  <si>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</si>
  <si>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</si>
  <si>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</si>
  <si>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</si>
  <si>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</si>
  <si>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</si>
  <si>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</si>
  <si>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</si>
  <si>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</si>
  <si>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</si>
  <si>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</si>
  <si>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</si>
  <si>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</si>
  <si>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</si>
  <si>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</si>
  <si>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</si>
  <si>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</si>
  <si>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</si>
  <si>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</si>
  <si>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</si>
  <si>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</si>
  <si>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</si>
  <si>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</si>
  <si>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</si>
  <si>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</si>
  <si>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</si>
  <si>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</si>
  <si>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</si>
  <si>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</si>
  <si>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</si>
  <si>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</si>
  <si>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</si>
  <si>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</si>
  <si>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</si>
  <si>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</si>
  <si>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</si>
  <si>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</si>
  <si>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</si>
  <si>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</si>
  <si>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</si>
  <si>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</si>
  <si>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</si>
  <si>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</si>
  <si>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</si>
  <si>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</si>
  <si>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</si>
  <si>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</si>
  <si>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</si>
  <si>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</si>
  <si>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</si>
  <si>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</si>
  <si>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</si>
  <si>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</si>
  <si>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</si>
  <si>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</si>
  <si>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</si>
  <si>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</si>
  <si>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</si>
  <si>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</si>
  <si>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</si>
  <si>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</si>
  <si>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</si>
  <si>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</si>
  <si>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</si>
  <si>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</si>
  <si>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</si>
  <si>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</si>
  <si>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</si>
  <si>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</si>
  <si>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</si>
  <si>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</si>
  <si>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</si>
  <si>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</si>
  <si>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</si>
  <si>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</si>
  <si>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</si>
  <si>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</si>
  <si>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</si>
  <si>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</si>
  <si>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</si>
  <si>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</si>
  <si>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</si>
  <si>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</si>
  <si>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</si>
  <si>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</si>
  <si>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</si>
  <si>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</si>
  <si>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</si>
  <si>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</si>
  <si>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</si>
  <si>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</si>
  <si>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</si>
  <si>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</si>
  <si>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</si>
  <si>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</si>
  <si>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</si>
  <si>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</si>
  <si>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</si>
  <si>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</si>
  <si>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</si>
  <si>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</si>
  <si>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</si>
  <si>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</si>
  <si>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</si>
  <si>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</si>
  <si>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</si>
  <si>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</si>
  <si>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</si>
  <si>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</si>
  <si>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</si>
  <si>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</si>
  <si>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</si>
  <si>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</si>
  <si>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</si>
  <si>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</si>
  <si>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</si>
  <si>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</si>
  <si>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</si>
  <si>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</si>
  <si>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</si>
  <si>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</si>
  <si>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</si>
  <si>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</si>
  <si>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</si>
  <si>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</si>
  <si>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</si>
  <si>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</si>
  <si>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</si>
  <si>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</si>
  <si>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</si>
  <si>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</si>
  <si>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</si>
  <si>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</si>
  <si>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</si>
  <si>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</si>
  <si>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</si>
  <si>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</si>
  <si>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</si>
  <si>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</si>
  <si>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</si>
  <si>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</si>
  <si>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</si>
  <si>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</si>
  <si>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</si>
  <si>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</si>
  <si>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</si>
  <si>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</si>
  <si>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</si>
  <si>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</si>
  <si>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</si>
  <si>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</si>
  <si>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</si>
  <si>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</si>
  <si>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</si>
  <si>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</si>
  <si>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</si>
  <si>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</si>
  <si>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</si>
  <si>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</si>
  <si>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</si>
  <si>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</si>
  <si>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</si>
  <si>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</si>
  <si>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</si>
  <si>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</si>
  <si>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</si>
  <si>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</si>
  <si>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</si>
  <si>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</si>
  <si>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</si>
  <si>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</si>
  <si>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</si>
  <si>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</si>
  <si>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</si>
  <si>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</si>
  <si>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</si>
  <si>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</si>
  <si>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</si>
  <si>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</si>
  <si>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</si>
  <si>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</si>
  <si>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</si>
  <si>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</si>
  <si>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</si>
  <si>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</si>
  <si>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</si>
  <si>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</si>
  <si>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</si>
  <si>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</si>
  <si>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</si>
  <si>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</si>
  <si>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</si>
  <si>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</si>
  <si>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</si>
  <si>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</si>
  <si>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</si>
  <si>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</si>
  <si>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</si>
  <si>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</si>
  <si>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</si>
  <si>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</si>
  <si>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</si>
  <si>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</si>
  <si>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</si>
  <si>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</si>
  <si>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</si>
  <si>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</si>
  <si>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</si>
  <si>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</si>
  <si>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</si>
  <si>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</si>
  <si>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</si>
  <si>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</si>
  <si>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</si>
  <si>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</si>
  <si>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</si>
  <si>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</si>
  <si>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</si>
  <si>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</si>
  <si>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</si>
  <si>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</si>
  <si>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</si>
  <si>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</si>
  <si>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</si>
  <si>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</si>
  <si>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</si>
  <si>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</si>
  <si>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</si>
  <si>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</si>
  <si>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</si>
  <si>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</si>
  <si>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</si>
  <si>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</si>
  <si>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</si>
  <si>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</si>
  <si>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</si>
  <si>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</si>
  <si>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</si>
  <si>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</si>
  <si>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</si>
  <si>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</si>
  <si>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</si>
  <si>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</si>
  <si>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</si>
  <si>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</si>
  <si>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</si>
  <si>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</si>
  <si>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</si>
  <si>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</si>
  <si>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</si>
  <si>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</si>
  <si>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</si>
  <si>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</si>
  <si>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</si>
  <si>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</si>
  <si>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</si>
  <si>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</si>
  <si>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</si>
  <si>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</si>
  <si>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</si>
  <si>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</si>
  <si>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</si>
  <si>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</si>
  <si>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</si>
  <si>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</si>
  <si>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</si>
  <si>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</si>
  <si>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</si>
  <si>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</si>
  <si>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</si>
  <si>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</si>
  <si>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</si>
  <si>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</si>
  <si>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</si>
  <si>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</si>
  <si>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</si>
  <si>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</si>
  <si>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</si>
  <si>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</si>
  <si>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</si>
  <si>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</si>
  <si>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</si>
  <si>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</si>
  <si>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</si>
  <si>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</si>
  <si>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</si>
  <si>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</si>
  <si>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</si>
  <si>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</si>
  <si>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</si>
  <si>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</si>
  <si>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</si>
  <si>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</si>
  <si>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</si>
  <si>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</si>
  <si>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</si>
  <si>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</si>
  <si>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</si>
  <si>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</si>
  <si>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</si>
  <si>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</si>
  <si>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</si>
  <si>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</si>
  <si>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</si>
  <si>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</si>
  <si>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</si>
  <si>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</si>
  <si>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</si>
  <si>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</si>
  <si>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</si>
  <si>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</si>
  <si>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</si>
  <si>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</si>
  <si>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</si>
  <si>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</si>
  <si>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</si>
  <si>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</si>
  <si>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</si>
  <si>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</si>
  <si>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</si>
  <si>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</si>
  <si>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</si>
  <si>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</si>
  <si>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</si>
  <si>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</si>
  <si>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</si>
  <si>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</si>
  <si>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</si>
  <si>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</si>
  <si>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</si>
  <si>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</si>
  <si>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</si>
  <si>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</si>
  <si>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</si>
  <si>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</si>
  <si>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</si>
  <si>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</si>
  <si>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</si>
  <si>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</si>
  <si>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</si>
  <si>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</si>
  <si>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</si>
  <si>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</si>
  <si>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</si>
  <si>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</si>
  <si>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</si>
  <si>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</si>
  <si>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</si>
  <si>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</si>
  <si>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</si>
  <si>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</si>
  <si>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</si>
  <si>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</si>
  <si>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</si>
  <si>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</si>
  <si>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</si>
  <si>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</si>
  <si>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</si>
  <si>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</si>
  <si>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</si>
  <si>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</si>
  <si>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</si>
  <si>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</si>
  <si>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</si>
  <si>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</si>
  <si>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</si>
  <si>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</si>
  <si>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</si>
  <si>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</si>
  <si>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</si>
  <si>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</si>
  <si>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</si>
  <si>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</si>
  <si>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</si>
  <si>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</si>
  <si>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</si>
  <si>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</si>
  <si>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</si>
  <si>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</si>
  <si>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</si>
  <si>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</si>
  <si>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</si>
  <si>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</si>
  <si>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</si>
  <si>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</si>
  <si>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</si>
  <si>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</si>
  <si>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</si>
  <si>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</si>
  <si>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</si>
  <si>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</si>
  <si>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</si>
  <si>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</si>
  <si>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</si>
  <si>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</si>
  <si>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</si>
  <si>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</si>
  <si>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</si>
  <si>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</si>
  <si>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</si>
  <si>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</si>
  <si>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</si>
  <si>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</si>
  <si>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</si>
  <si>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</si>
  <si>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</si>
  <si>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</si>
  <si>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</si>
  <si>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</si>
  <si>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</si>
  <si>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</si>
  <si>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</si>
  <si>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</si>
  <si>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</si>
  <si>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</si>
  <si>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</si>
  <si>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</si>
  <si>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</si>
  <si>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</si>
  <si>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</si>
  <si>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</si>
  <si>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</si>
  <si>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</si>
  <si>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</si>
  <si>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</si>
  <si>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</si>
  <si>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</si>
  <si>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</si>
  <si>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</si>
  <si>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</si>
  <si>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</si>
  <si>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</si>
  <si>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</si>
  <si>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</si>
  <si>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</si>
  <si>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</si>
  <si>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</si>
  <si>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</si>
  <si>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</si>
  <si>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</si>
  <si>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</si>
  <si>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</si>
  <si>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</si>
  <si>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</si>
  <si>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</si>
  <si>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</si>
  <si>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</si>
  <si>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</si>
  <si>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</si>
  <si>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</si>
  <si>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</si>
  <si>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</si>
  <si>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</si>
  <si>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</si>
  <si>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</si>
  <si>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</si>
  <si>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</si>
  <si>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</si>
  <si>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</si>
  <si>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</si>
  <si>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</si>
  <si>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</si>
  <si>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</si>
  <si>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</si>
  <si>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</si>
  <si>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</si>
  <si>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</si>
  <si>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</si>
  <si>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</si>
  <si>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</si>
  <si>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</si>
  <si>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</si>
  <si>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</si>
  <si>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</si>
  <si>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</si>
  <si>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</si>
  <si>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</si>
  <si>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</si>
  <si>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</si>
  <si>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</si>
  <si>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</si>
  <si>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</si>
  <si>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</si>
  <si>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</si>
  <si>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</si>
  <si>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</si>
  <si>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</si>
  <si>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</si>
  <si>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</si>
  <si>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</si>
  <si>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</si>
  <si>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</si>
  <si>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</si>
  <si>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</si>
  <si>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</si>
  <si>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</si>
  <si>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</si>
  <si>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</si>
  <si>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</si>
  <si>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</si>
  <si>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</si>
  <si>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</si>
  <si>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</si>
  <si>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</si>
  <si>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</si>
  <si>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</si>
  <si>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</si>
  <si>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</si>
  <si>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</si>
  <si>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</si>
  <si>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</si>
  <si>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</si>
  <si>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</si>
  <si>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</si>
  <si>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</si>
  <si>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</si>
  <si>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</si>
  <si>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</si>
  <si>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</si>
  <si>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</si>
  <si>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</si>
  <si>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</si>
  <si>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</si>
  <si>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</si>
  <si>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</si>
  <si>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</si>
  <si>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</si>
  <si>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</si>
  <si>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</si>
  <si>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</si>
  <si>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</si>
  <si>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</si>
  <si>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</si>
  <si>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</si>
  <si>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</si>
  <si>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</si>
  <si>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</si>
  <si>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</si>
  <si>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</si>
  <si>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</si>
  <si>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</si>
  <si>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</si>
  <si>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</si>
  <si>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</si>
  <si>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</si>
  <si>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</si>
  <si>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</si>
  <si>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</si>
  <si>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</si>
  <si>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</si>
  <si>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</si>
  <si>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</si>
  <si>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</si>
  <si>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</si>
  <si>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</si>
  <si>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</si>
  <si>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</si>
  <si>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</si>
  <si>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</si>
  <si>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</si>
  <si>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</si>
  <si>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</si>
  <si>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</si>
  <si>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</si>
  <si>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</si>
  <si>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</si>
  <si>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</si>
  <si>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</si>
  <si>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</si>
  <si>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</si>
  <si>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</si>
  <si>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</si>
  <si>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</si>
  <si>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</si>
  <si>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</si>
  <si>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</si>
  <si>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</si>
  <si>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</si>
  <si>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</si>
  <si>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</si>
  <si>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</si>
  <si>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</si>
  <si>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</si>
  <si>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</si>
  <si>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</si>
  <si>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</si>
  <si>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</si>
  <si>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</si>
  <si>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</si>
  <si>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</si>
  <si>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</si>
  <si>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</si>
  <si>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</si>
  <si>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</si>
  <si>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</si>
  <si>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</si>
  <si>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</si>
  <si>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</si>
  <si>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</si>
  <si>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</si>
  <si>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</si>
  <si>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</si>
  <si>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</si>
  <si>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</si>
  <si>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</si>
  <si>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</si>
  <si>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</si>
  <si>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</si>
  <si>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</si>
  <si>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</si>
  <si>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</si>
  <si>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</si>
  <si>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</si>
  <si>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</si>
  <si>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</si>
  <si>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</si>
  <si>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</si>
  <si>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</si>
  <si>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</si>
  <si>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</si>
  <si>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</si>
  <si>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</si>
  <si>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</si>
  <si>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</si>
  <si>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</si>
  <si>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</si>
  <si>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</si>
  <si>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</si>
  <si>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</si>
  <si>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</si>
  <si>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</si>
  <si>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</si>
  <si>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</si>
  <si>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</si>
  <si>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</si>
  <si>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</si>
  <si>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</si>
  <si>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</si>
  <si>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</si>
  <si>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</si>
  <si>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</si>
  <si>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</si>
  <si>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</si>
  <si>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</si>
  <si>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</si>
  <si>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</si>
  <si>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</si>
  <si>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</si>
  <si>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</si>
  <si>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</si>
  <si>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</si>
  <si>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</si>
  <si>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</si>
  <si>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</si>
  <si>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</si>
  <si>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</si>
  <si>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</si>
  <si>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</si>
  <si>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</si>
  <si>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</si>
  <si>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</si>
  <si>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</si>
  <si>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</si>
  <si>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</si>
  <si>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</si>
  <si>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</si>
  <si>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</si>
  <si>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</si>
  <si>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</si>
  <si>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</si>
  <si>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</si>
  <si>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</si>
  <si>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</si>
  <si>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</si>
  <si>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</si>
  <si>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</si>
  <si>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</si>
  <si>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</si>
  <si>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</si>
  <si>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</si>
  <si>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</si>
  <si>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</si>
  <si>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</si>
  <si>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</si>
  <si>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</si>
  <si>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</si>
  <si>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</si>
  <si>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</si>
  <si>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</si>
  <si>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</si>
  <si>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</si>
  <si>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</si>
  <si>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</si>
  <si>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</si>
  <si>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</si>
  <si>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</si>
  <si>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</si>
  <si>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</si>
  <si>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</si>
  <si>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</si>
  <si>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</si>
  <si>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</si>
  <si>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</si>
  <si>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</si>
  <si>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</si>
  <si>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</si>
  <si>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</si>
  <si>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</si>
  <si>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</si>
  <si>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</si>
  <si>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</si>
  <si>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</si>
  <si>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</si>
  <si>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</si>
  <si>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</si>
  <si>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</si>
  <si>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</si>
  <si>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</si>
  <si>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</si>
  <si>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</si>
  <si>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</si>
  <si>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</si>
  <si>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</si>
  <si>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</si>
  <si>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</si>
  <si>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</si>
  <si>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</si>
  <si>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</si>
  <si>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</si>
  <si>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</si>
  <si>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</si>
  <si>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</si>
  <si>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</si>
  <si>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</si>
  <si>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</si>
  <si>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</si>
  <si>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</si>
  <si>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</si>
  <si>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</si>
  <si>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</si>
  <si>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</si>
  <si>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</si>
  <si>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</si>
  <si>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</si>
  <si>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</si>
  <si>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</si>
  <si>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</si>
  <si>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</si>
  <si>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</si>
  <si>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</si>
  <si>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</si>
  <si>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</si>
  <si>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</si>
  <si>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</si>
  <si>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</si>
  <si>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</si>
  <si>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</si>
  <si>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</si>
  <si>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</si>
  <si>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</si>
  <si>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</si>
  <si>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</si>
  <si>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</si>
  <si>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</si>
  <si>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</si>
  <si>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</si>
  <si>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</si>
  <si>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</si>
  <si>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</si>
  <si>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</si>
  <si>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</si>
  <si>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</si>
  <si>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</si>
  <si>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</si>
  <si>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</si>
  <si>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</si>
  <si>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</si>
  <si>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</si>
  <si>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</si>
  <si>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</si>
  <si>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</si>
  <si>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</si>
  <si>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</si>
  <si>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</si>
  <si>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</si>
  <si>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</si>
  <si>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</si>
  <si>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</si>
  <si>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</si>
  <si>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</si>
  <si>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</si>
  <si>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</si>
  <si>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</si>
  <si>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</si>
  <si>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</si>
  <si>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</si>
  <si>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</si>
  <si>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</si>
  <si>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</si>
  <si>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</si>
  <si>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</si>
  <si>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</si>
  <si>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</si>
  <si>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</si>
  <si>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</si>
  <si>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</si>
  <si>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</si>
  <si>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</si>
  <si>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</si>
  <si>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</si>
  <si>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</si>
  <si>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</si>
  <si>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</si>
  <si>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</si>
  <si>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</si>
  <si>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</si>
  <si>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</si>
  <si>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</si>
  <si>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</si>
  <si>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</si>
  <si>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</si>
  <si>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</si>
  <si>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</si>
  <si>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</si>
  <si>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</si>
  <si>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</si>
  <si>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</si>
  <si>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</si>
  <si>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</si>
  <si>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</si>
  <si>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</si>
  <si>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</si>
  <si>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</si>
  <si>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</si>
  <si>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</si>
  <si>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</si>
  <si>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</si>
  <si>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</si>
  <si>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</si>
  <si>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</si>
  <si>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</si>
  <si>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</si>
  <si>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</si>
  <si>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</si>
  <si>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</si>
  <si>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</si>
  <si>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</si>
  <si>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</si>
  <si>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</si>
  <si>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</si>
  <si>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</si>
  <si>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</si>
  <si>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</si>
  <si>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</si>
  <si>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</si>
  <si>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</si>
  <si>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</si>
  <si>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</si>
  <si>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</si>
  <si>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</si>
  <si>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</si>
  <si>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</si>
  <si>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</si>
  <si>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</si>
  <si>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</si>
  <si>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</si>
  <si>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</si>
  <si>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</si>
  <si>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</si>
  <si>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</si>
  <si>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</si>
  <si>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</si>
  <si>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</si>
  <si>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</si>
  <si>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</si>
  <si>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</si>
  <si>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</si>
  <si>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</si>
  <si>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</si>
  <si>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</si>
  <si>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</si>
  <si>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</si>
  <si>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</si>
  <si>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</si>
  <si>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</si>
  <si>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</si>
  <si>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</si>
  <si>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</si>
  <si>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</si>
  <si>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</si>
  <si>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</si>
  <si>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</si>
  <si>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</si>
  <si>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</si>
  <si>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</si>
  <si>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</si>
  <si>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</si>
  <si>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</si>
  <si>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</si>
  <si>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</si>
  <si>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</si>
  <si>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</si>
  <si>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</si>
  <si>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</si>
  <si>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</si>
  <si>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</si>
  <si>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</si>
  <si>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</si>
  <si>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</si>
  <si>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</si>
  <si>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</si>
  <si>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</si>
  <si>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</si>
  <si>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</si>
  <si>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</si>
  <si>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</si>
  <si>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</si>
  <si>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</si>
  <si>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</si>
  <si>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</si>
  <si>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</si>
  <si>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</si>
  <si>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</si>
  <si>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</si>
  <si>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</si>
  <si>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</si>
  <si>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</si>
  <si>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</si>
  <si>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</si>
  <si>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</si>
  <si>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</si>
  <si>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</si>
  <si>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</si>
  <si>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</si>
  <si>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</si>
  <si>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</si>
  <si>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</si>
  <si>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</si>
  <si>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</si>
  <si>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</si>
  <si>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</si>
  <si>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</si>
  <si>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</si>
  <si>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</si>
  <si>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</si>
  <si>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</si>
  <si>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</si>
  <si>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</si>
  <si>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</si>
  <si>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</si>
  <si>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</si>
  <si>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</si>
  <si>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</si>
  <si>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</si>
  <si>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</si>
  <si>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</si>
  <si>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</si>
  <si>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</si>
  <si>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</si>
  <si>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</si>
  <si>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</si>
  <si>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</si>
  <si>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</si>
  <si>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</si>
  <si>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</si>
  <si>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</si>
  <si>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</si>
  <si>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</si>
  <si>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</si>
  <si>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</si>
  <si>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</si>
  <si>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</si>
  <si>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</si>
  <si>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</si>
  <si>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</si>
  <si>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</si>
  <si>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</si>
  <si>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</si>
  <si>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</si>
  <si>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</si>
  <si>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</si>
  <si>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</si>
  <si>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</si>
  <si>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</si>
  <si>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</si>
  <si>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</si>
  <si>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</si>
  <si>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</si>
  <si>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</si>
  <si>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</si>
  <si>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</si>
  <si>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</si>
  <si>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</si>
  <si>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</si>
  <si>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</si>
  <si>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</si>
  <si>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</si>
  <si>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</si>
  <si>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</si>
  <si>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</si>
  <si>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</si>
  <si>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</si>
  <si>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</si>
  <si>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</si>
  <si>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</si>
  <si>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</si>
  <si>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</si>
  <si>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</si>
  <si>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</si>
  <si>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</si>
  <si>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</si>
  <si>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</si>
  <si>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</si>
  <si>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</si>
  <si>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</si>
  <si>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</si>
  <si>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</si>
  <si>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</si>
  <si>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</si>
  <si>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</si>
  <si>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</si>
  <si>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</si>
  <si>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</si>
  <si>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</si>
  <si>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</si>
  <si>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</si>
  <si>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</si>
  <si>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</si>
  <si>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</si>
  <si>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</si>
  <si>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</si>
  <si>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</si>
  <si>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</si>
  <si>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</si>
  <si>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</si>
  <si>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</si>
  <si>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</si>
  <si>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</si>
  <si>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</si>
  <si>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</si>
  <si>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</si>
  <si>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</si>
  <si>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</si>
  <si>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</si>
  <si>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</si>
  <si>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</si>
  <si>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</si>
  <si>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</si>
  <si>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</si>
  <si>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</si>
  <si>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</si>
  <si>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</si>
  <si>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</si>
  <si>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</si>
  <si>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</si>
  <si>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</si>
  <si>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</si>
  <si>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</si>
  <si>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</si>
  <si>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</si>
  <si>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</si>
  <si>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</si>
  <si>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</si>
  <si>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</si>
  <si>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</si>
  <si>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</si>
  <si>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</si>
  <si>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</si>
  <si>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</si>
  <si>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</si>
  <si>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</si>
  <si>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</si>
  <si>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</si>
  <si>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</si>
  <si>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</si>
  <si>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</si>
  <si>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</si>
  <si>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</si>
  <si>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</si>
  <si>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</si>
  <si>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</si>
  <si>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</si>
  <si>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</si>
  <si>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</si>
  <si>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</si>
  <si>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</si>
  <si>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</si>
  <si>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</si>
  <si>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</si>
  <si>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</si>
  <si>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</si>
  <si>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</si>
  <si>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</si>
  <si>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</si>
  <si>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</si>
  <si>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</si>
  <si>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</si>
  <si>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</si>
  <si>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</si>
  <si>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</si>
  <si>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</si>
  <si>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</si>
  <si>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</si>
  <si>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</si>
  <si>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</si>
  <si>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</si>
  <si>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</si>
  <si>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</si>
  <si>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</si>
  <si>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</si>
  <si>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</si>
  <si>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</si>
  <si>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</si>
  <si>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</si>
  <si>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</si>
  <si>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</si>
  <si>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</si>
  <si>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</si>
  <si>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</si>
  <si>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</si>
  <si>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</si>
  <si>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</si>
  <si>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</si>
  <si>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</si>
  <si>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</si>
  <si>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</si>
  <si>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</si>
  <si>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</si>
  <si>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</si>
  <si>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</si>
  <si>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</si>
  <si>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</si>
  <si>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</si>
  <si>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</si>
  <si>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</si>
  <si>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</si>
  <si>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</si>
  <si>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</si>
  <si>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</si>
  <si>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</si>
  <si>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</si>
  <si>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</si>
  <si>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</si>
  <si>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</si>
  <si>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</si>
  <si>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</si>
  <si>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</si>
  <si>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</si>
  <si>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</si>
  <si>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</si>
  <si>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</si>
  <si>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</si>
  <si>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</si>
  <si>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</si>
  <si>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</si>
  <si>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</si>
  <si>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</si>
  <si>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</si>
  <si>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</si>
  <si>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</si>
  <si>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</si>
  <si>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</si>
  <si>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</si>
  <si>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</si>
  <si>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</si>
  <si>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</si>
  <si>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</si>
  <si>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</si>
  <si>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</si>
  <si>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</si>
  <si>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</si>
  <si>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</si>
  <si>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</si>
  <si>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</si>
  <si>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</si>
  <si>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</si>
  <si>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</si>
  <si>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</si>
  <si>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</si>
  <si>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</si>
  <si>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</si>
  <si>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</si>
  <si>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</si>
  <si>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</si>
  <si>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</si>
  <si>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</si>
  <si>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</si>
  <si>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</si>
  <si>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</si>
  <si>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</si>
  <si>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</si>
  <si>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</si>
  <si>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</si>
  <si>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</si>
  <si>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</si>
  <si>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</si>
  <si>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</si>
  <si>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</si>
  <si>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</si>
  <si>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</si>
  <si>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</si>
  <si>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</si>
  <si>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</si>
  <si>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</si>
  <si>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</si>
  <si>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</si>
  <si>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</si>
  <si>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</si>
  <si>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</si>
  <si>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</si>
  <si>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</si>
  <si>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</si>
  <si>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</si>
  <si>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</si>
  <si>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</si>
  <si>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</si>
  <si>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</si>
  <si>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</si>
  <si>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</si>
  <si>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</si>
  <si>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</si>
  <si>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</si>
  <si>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</si>
  <si>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</si>
  <si>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</si>
  <si>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</si>
  <si>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</si>
  <si>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</si>
  <si>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</si>
  <si>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</si>
  <si>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</si>
  <si>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</si>
  <si>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</si>
  <si>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</si>
  <si>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</si>
  <si>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</si>
  <si>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</si>
  <si>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</si>
  <si>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</si>
  <si>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</si>
  <si>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</si>
  <si>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</si>
  <si>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</si>
  <si>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</si>
  <si>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</si>
  <si>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</si>
  <si>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</si>
  <si>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</si>
  <si>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</si>
  <si>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</si>
  <si>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</si>
  <si>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</si>
  <si>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</si>
  <si>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</si>
  <si>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</si>
  <si>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</si>
  <si>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</si>
  <si>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</si>
  <si>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</si>
  <si>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</si>
  <si>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</si>
  <si>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</si>
  <si>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</si>
  <si>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</si>
  <si>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</si>
  <si>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</si>
  <si>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</si>
  <si>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</si>
  <si>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</si>
  <si>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</si>
  <si>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</si>
  <si>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</si>
  <si>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</si>
  <si>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</si>
  <si>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</si>
  <si>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</si>
  <si>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</si>
  <si>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</si>
  <si>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</si>
  <si>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</si>
  <si>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</si>
  <si>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</si>
  <si>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</si>
  <si>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</si>
  <si>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</si>
  <si>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</si>
  <si>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</si>
  <si>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</si>
  <si>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</si>
  <si>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</si>
  <si>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</si>
  <si>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</si>
  <si>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</si>
  <si>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</si>
  <si>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</si>
  <si>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</si>
  <si>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</si>
  <si>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</si>
  <si>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</si>
  <si>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</si>
  <si>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</si>
  <si>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</si>
  <si>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</si>
  <si>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</si>
  <si>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</si>
  <si>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</si>
  <si>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</si>
  <si>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</si>
  <si>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</si>
  <si>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</si>
  <si>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</si>
  <si>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</si>
  <si>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</si>
  <si>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</si>
  <si>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</si>
  <si>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</si>
  <si>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</si>
  <si>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</si>
  <si>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</si>
  <si>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</si>
  <si>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</si>
  <si>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</si>
  <si>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</si>
  <si>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</si>
  <si>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</si>
  <si>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</si>
  <si>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</si>
  <si>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</si>
  <si>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</si>
  <si>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</si>
  <si>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</si>
  <si>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</si>
  <si>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</si>
  <si>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</si>
  <si>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</si>
  <si>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</si>
  <si>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</si>
  <si>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</si>
  <si>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</si>
  <si>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</si>
  <si>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</si>
  <si>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</si>
  <si>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</si>
  <si>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</si>
  <si>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</si>
  <si>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</si>
  <si>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</si>
  <si>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</si>
  <si>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</si>
  <si>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</si>
  <si>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</si>
  <si>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</si>
  <si>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</si>
  <si>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</si>
  <si>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</si>
  <si>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</si>
  <si>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</si>
  <si>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</si>
  <si>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</si>
  <si>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</si>
  <si>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</si>
  <si>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</si>
  <si>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</si>
  <si>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</si>
  <si>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</si>
  <si>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</si>
  <si>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</si>
  <si>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</si>
  <si>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</si>
  <si>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</si>
  <si>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</si>
  <si>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</si>
  <si>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</si>
  <si>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</si>
  <si>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</si>
  <si>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</si>
  <si>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</si>
  <si>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</si>
  <si>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</si>
  <si>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</si>
  <si>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</si>
  <si>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</si>
  <si>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</si>
  <si>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</si>
  <si>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</si>
  <si>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</si>
  <si>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</si>
  <si>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</si>
  <si>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</si>
  <si>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</si>
  <si>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</si>
  <si>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</si>
  <si>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</si>
  <si>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</si>
  <si>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</si>
  <si>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</si>
  <si>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</si>
  <si>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</si>
  <si>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</si>
  <si>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</si>
  <si>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</si>
  <si>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</si>
  <si>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</si>
  <si>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</si>
  <si>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</si>
  <si>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</si>
  <si>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</si>
  <si>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</si>
  <si>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</si>
  <si>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</si>
  <si>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</si>
  <si>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</si>
  <si>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</si>
  <si>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</si>
  <si>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</si>
  <si>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</si>
  <si>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</si>
  <si>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</si>
  <si>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</si>
  <si>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</si>
  <si>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</si>
  <si>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</si>
  <si>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</si>
  <si>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</si>
  <si>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</si>
  <si>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</si>
  <si>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</si>
  <si>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</si>
  <si>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</si>
  <si>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</si>
  <si>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</si>
  <si>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</si>
  <si>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</si>
  <si>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</si>
  <si>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</si>
  <si>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</si>
  <si>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</si>
  <si>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</si>
  <si>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</si>
  <si>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</si>
  <si>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</si>
  <si>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</si>
  <si>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</si>
  <si>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</si>
  <si>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</si>
  <si>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</si>
  <si>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</si>
  <si>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</si>
  <si>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</si>
  <si>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</si>
  <si>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</si>
  <si>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</si>
  <si>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</si>
  <si>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</si>
  <si>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</si>
  <si>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</si>
  <si>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</si>
  <si>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</si>
  <si>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</si>
  <si>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</si>
  <si>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</si>
  <si>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</si>
  <si>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</si>
  <si>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</si>
  <si>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</si>
  <si>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</si>
  <si>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</si>
  <si>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</si>
  <si>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</si>
  <si>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</si>
  <si>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</si>
  <si>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</si>
  <si>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</si>
  <si>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</si>
  <si>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</si>
  <si>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</si>
  <si>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</si>
  <si>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</si>
  <si>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</si>
  <si>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</si>
  <si>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</si>
  <si>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</si>
  <si>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</si>
  <si>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</si>
  <si>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</si>
  <si>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</si>
  <si>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</si>
  <si>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</si>
  <si>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</si>
  <si>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</si>
  <si>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</si>
  <si>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</si>
  <si>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</si>
  <si>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</si>
  <si>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</si>
  <si>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</si>
  <si>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</si>
  <si>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</si>
  <si>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</si>
  <si>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</si>
  <si>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</si>
  <si>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</si>
  <si>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</si>
  <si>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</si>
  <si>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</si>
  <si>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</si>
  <si>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</si>
  <si>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</si>
  <si>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</si>
  <si>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</si>
  <si>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</si>
  <si>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</si>
  <si>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</si>
  <si>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</si>
  <si>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</si>
  <si>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</si>
  <si>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</si>
  <si>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</si>
  <si>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</si>
  <si>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</si>
  <si>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</si>
  <si>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</si>
  <si>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</si>
  <si>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</si>
  <si>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</si>
  <si>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</si>
  <si>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</si>
  <si>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</si>
  <si>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</si>
  <si>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</si>
  <si>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</si>
  <si>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</si>
  <si>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</si>
  <si>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</si>
  <si>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</si>
  <si>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</si>
  <si>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</si>
  <si>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</si>
  <si>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</si>
  <si>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</si>
  <si>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</si>
  <si>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</si>
  <si>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</si>
  <si>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</si>
  <si>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</si>
  <si>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</si>
  <si>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</si>
  <si>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</si>
  <si>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</si>
  <si>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</si>
  <si>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</si>
  <si>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</si>
  <si>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</si>
  <si>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</si>
  <si>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</si>
  <si>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</si>
  <si>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</si>
  <si>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</si>
  <si>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</si>
  <si>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</si>
  <si>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</si>
  <si>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</si>
  <si>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</si>
  <si>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</si>
  <si>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</si>
  <si>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</si>
  <si>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</si>
  <si>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</si>
  <si>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</si>
  <si>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</si>
  <si>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</si>
  <si>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</si>
  <si>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</si>
  <si>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</si>
  <si>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</si>
  <si>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</si>
  <si>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</si>
  <si>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</si>
  <si>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</si>
  <si>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</si>
  <si>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</si>
  <si>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</si>
  <si>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</si>
  <si>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</si>
  <si>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</si>
  <si>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</si>
  <si>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</si>
  <si>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</si>
  <si>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</si>
  <si>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</si>
  <si>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</si>
  <si>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</si>
  <si>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</si>
  <si>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</si>
  <si>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</si>
  <si>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</si>
  <si>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</si>
  <si>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</si>
  <si>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</si>
  <si>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</si>
  <si>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</si>
  <si>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</si>
  <si>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</si>
  <si>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</si>
  <si>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</si>
  <si>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</si>
  <si>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</si>
  <si>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</si>
  <si>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</si>
  <si>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</si>
  <si>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</si>
  <si>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</si>
  <si>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</si>
  <si>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</si>
  <si>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</si>
  <si>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</si>
  <si>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</si>
  <si>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</si>
  <si>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</si>
  <si>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</si>
  <si>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</si>
  <si>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</si>
  <si>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</si>
  <si>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</si>
  <si>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</si>
  <si>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</si>
  <si>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</si>
  <si>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</si>
  <si>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</si>
  <si>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</si>
  <si>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</si>
  <si>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</si>
  <si>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</si>
  <si>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</si>
  <si>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</si>
  <si>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</si>
  <si>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</si>
  <si>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</si>
  <si>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</si>
  <si>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</si>
  <si>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</si>
  <si>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</si>
  <si>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</si>
  <si>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</si>
  <si>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</si>
  <si>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</si>
  <si>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</si>
  <si>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</si>
  <si>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</si>
  <si>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</si>
  <si>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</si>
  <si>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</si>
  <si>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</si>
  <si>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</si>
  <si>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</si>
  <si>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</si>
  <si>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</si>
  <si>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</si>
  <si>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</si>
  <si>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</si>
  <si>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</si>
  <si>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</si>
  <si>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</si>
  <si>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</si>
  <si>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</si>
  <si>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</si>
  <si>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</si>
  <si>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</si>
  <si>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</si>
  <si>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</si>
  <si>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</si>
  <si>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</si>
  <si>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</si>
  <si>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</si>
  <si>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</si>
  <si>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</si>
  <si>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</si>
  <si>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</si>
  <si>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</si>
  <si>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</si>
  <si>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</si>
  <si>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</si>
  <si>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</si>
  <si>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</si>
  <si>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</si>
  <si>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</si>
  <si>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</si>
  <si>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</si>
  <si>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</si>
  <si>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</si>
  <si>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</si>
  <si>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</si>
  <si>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</si>
  <si>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</si>
  <si>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</si>
  <si>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</si>
  <si>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</si>
  <si>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</si>
  <si>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</si>
  <si>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</si>
  <si>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</si>
  <si>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</si>
  <si>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</si>
  <si>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</si>
  <si>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</si>
  <si>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</si>
  <si>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</si>
  <si>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</si>
  <si>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</si>
  <si>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</si>
  <si>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</si>
  <si>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</si>
  <si>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</si>
  <si>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</si>
  <si>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</si>
  <si>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</si>
  <si>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</si>
  <si>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</si>
  <si>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</si>
  <si>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</si>
  <si>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</si>
  <si>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</si>
  <si>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</si>
  <si>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</si>
  <si>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</si>
  <si>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</si>
  <si>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</si>
  <si>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</si>
  <si>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</si>
  <si>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</si>
  <si>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</si>
  <si>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</si>
  <si>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</si>
  <si>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</si>
  <si>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</si>
  <si>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</si>
  <si>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</si>
  <si>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</si>
  <si>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</si>
  <si>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</si>
  <si>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</si>
  <si>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</si>
  <si>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</si>
  <si>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</si>
  <si>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</si>
  <si>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</si>
  <si>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</si>
  <si>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</si>
  <si>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</si>
  <si>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</si>
  <si>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</si>
  <si>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</si>
  <si>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</si>
  <si>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</si>
  <si>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</si>
  <si>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</si>
  <si>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</si>
  <si>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</si>
  <si>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</si>
  <si>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</si>
  <si>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</si>
  <si>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</si>
  <si>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</si>
  <si>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</si>
  <si>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</si>
  <si>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</si>
  <si>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</si>
  <si>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</si>
  <si>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</si>
  <si>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</si>
  <si>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</si>
  <si>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</si>
  <si>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</si>
  <si>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</si>
  <si>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</si>
  <si>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</si>
  <si>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</si>
  <si>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</si>
  <si>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</si>
  <si>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</si>
  <si>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</si>
  <si>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</si>
  <si>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</si>
  <si>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</si>
  <si>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</si>
  <si>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</si>
  <si>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</si>
  <si>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</si>
  <si>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</si>
  <si>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</si>
  <si>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</si>
  <si>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</si>
  <si>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</si>
  <si>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</si>
  <si>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</si>
  <si>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</si>
  <si>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</si>
  <si>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</si>
  <si>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</si>
  <si>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</si>
  <si>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</si>
  <si>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</si>
  <si>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</si>
  <si>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</si>
  <si>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</si>
  <si>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</si>
  <si>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</si>
  <si>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</si>
  <si>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</si>
  <si>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</si>
  <si>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</si>
  <si>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</si>
  <si>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</si>
  <si>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</si>
  <si>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</si>
  <si>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</si>
  <si>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</si>
  <si>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</si>
  <si>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</si>
  <si>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</si>
  <si>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</si>
  <si>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</si>
  <si>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</si>
  <si>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</si>
  <si>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</si>
  <si>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</si>
  <si>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</si>
  <si>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</si>
  <si>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</si>
  <si>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</si>
  <si>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</si>
  <si>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</si>
  <si>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</si>
  <si>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</si>
  <si>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</si>
  <si>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</si>
  <si>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</si>
  <si>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</si>
  <si>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</si>
  <si>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</si>
  <si>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</si>
  <si>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</si>
  <si>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</si>
  <si>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</si>
  <si>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</si>
  <si>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</si>
  <si>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</si>
  <si>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</si>
  <si>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</si>
  <si>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</si>
  <si>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</si>
  <si>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</si>
  <si>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</si>
  <si>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</si>
  <si>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</si>
  <si>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</si>
  <si>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</si>
  <si>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</si>
  <si>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</si>
  <si>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</si>
  <si>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</si>
  <si>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</si>
  <si>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</si>
  <si>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</si>
  <si>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</si>
  <si>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</si>
  <si>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</si>
  <si>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</si>
  <si>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</si>
  <si>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</si>
  <si>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</si>
  <si>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</si>
  <si>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</si>
  <si>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</si>
  <si>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</si>
  <si>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</si>
  <si>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</si>
  <si>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</si>
  <si>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</si>
  <si>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</si>
  <si>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</si>
  <si>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</si>
  <si>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</si>
  <si>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</si>
  <si>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</si>
  <si>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</si>
  <si>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</si>
  <si>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</si>
  <si>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</si>
  <si>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</si>
  <si>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</si>
  <si>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</si>
  <si>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</si>
  <si>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</si>
  <si>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</si>
  <si>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</si>
  <si>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</si>
  <si>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</si>
  <si>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</si>
  <si>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</si>
  <si>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</si>
  <si>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</si>
  <si>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</si>
  <si>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</si>
  <si>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</si>
  <si>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</si>
  <si>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</si>
  <si>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</si>
  <si>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</si>
  <si>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</si>
  <si>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</si>
  <si>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</si>
  <si>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</si>
  <si>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</si>
  <si>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</si>
  <si>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</si>
  <si>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</si>
  <si>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</si>
  <si>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</si>
  <si>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</si>
  <si>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</si>
  <si>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</si>
  <si>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</si>
  <si>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</si>
  <si>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</si>
  <si>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</si>
  <si>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</si>
  <si>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</si>
  <si>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</si>
  <si>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</si>
  <si>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</si>
  <si>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</si>
  <si>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</si>
  <si>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</si>
  <si>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</si>
  <si>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</si>
  <si>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</si>
  <si>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</si>
  <si>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</si>
  <si>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</si>
  <si>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</si>
  <si>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</si>
  <si>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</si>
  <si>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</si>
  <si>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</si>
  <si>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</si>
  <si>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</si>
  <si>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</si>
  <si>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</si>
  <si>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</si>
  <si>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</si>
  <si>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</si>
  <si>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</si>
  <si>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</si>
  <si>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</si>
  <si>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</si>
  <si>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</si>
  <si>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</si>
  <si>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</si>
  <si>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</si>
  <si>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</si>
  <si>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</si>
  <si>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</si>
  <si>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</si>
  <si>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</si>
  <si>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</si>
  <si>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</si>
  <si>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</si>
  <si>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</si>
  <si>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</si>
  <si>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</si>
  <si>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</si>
  <si>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</si>
  <si>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</si>
  <si>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</si>
  <si>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</si>
  <si>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</si>
  <si>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</si>
  <si>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</si>
  <si>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</si>
  <si>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</si>
  <si>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</si>
  <si>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</si>
  <si>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</si>
  <si>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</si>
  <si>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</si>
  <si>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</si>
  <si>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</si>
  <si>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</si>
  <si>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</si>
  <si>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</si>
  <si>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</si>
  <si>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</si>
  <si>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</si>
  <si>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</si>
  <si>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</si>
  <si>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</si>
  <si>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</si>
  <si>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</si>
  <si>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</si>
  <si>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</si>
  <si>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</si>
  <si>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</si>
  <si>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</si>
  <si>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</si>
  <si>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</si>
  <si>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</si>
  <si>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</si>
  <si>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</si>
  <si>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</si>
  <si>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</si>
  <si>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</si>
  <si>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</si>
  <si>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</si>
  <si>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</si>
  <si>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</si>
  <si>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</si>
  <si>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</si>
  <si>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</si>
  <si>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</si>
  <si>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</si>
  <si>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</si>
  <si>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</si>
  <si>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</si>
  <si>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</si>
  <si>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</si>
  <si>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</si>
  <si>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</si>
  <si>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</si>
  <si>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</si>
  <si>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</si>
  <si>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</si>
  <si>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</si>
  <si>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</si>
  <si>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</si>
  <si>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</si>
  <si>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</si>
  <si>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</si>
  <si>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</si>
  <si>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</si>
  <si>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</si>
  <si>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</si>
  <si>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</si>
  <si>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</si>
  <si>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</si>
  <si>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</si>
  <si>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</si>
  <si>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</si>
  <si>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</si>
  <si>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</si>
  <si>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</si>
  <si>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</si>
  <si>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</si>
  <si>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</si>
  <si>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</si>
  <si>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</si>
  <si>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</si>
  <si>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</si>
  <si>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</si>
  <si>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</si>
  <si>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</si>
  <si>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</si>
  <si>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</si>
  <si>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</si>
  <si>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</si>
  <si>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</si>
  <si>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</si>
  <si>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</si>
  <si>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</si>
  <si>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</si>
  <si>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</si>
  <si>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</si>
  <si>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</si>
  <si>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</si>
  <si>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</si>
  <si>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</si>
  <si>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</si>
  <si>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</si>
  <si>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</si>
  <si>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</si>
  <si>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</si>
  <si>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</si>
  <si>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</si>
  <si>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</si>
  <si>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</si>
  <si>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</si>
  <si>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</si>
  <si>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</si>
  <si>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</si>
  <si>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</si>
  <si>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</si>
  <si>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</si>
  <si>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</si>
  <si>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</si>
  <si>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</si>
  <si>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</si>
  <si>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</si>
  <si>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</si>
  <si>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</si>
  <si>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</si>
  <si>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</si>
  <si>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</si>
  <si>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</si>
  <si>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</si>
  <si>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</si>
  <si>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</si>
  <si>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</si>
  <si>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</si>
  <si>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</si>
  <si>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</si>
  <si>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</si>
  <si>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</si>
  <si>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</si>
  <si>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</si>
  <si>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</si>
  <si>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</si>
  <si>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</si>
  <si>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</si>
  <si>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</si>
  <si>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</si>
  <si>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</si>
  <si>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</si>
  <si>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</si>
  <si>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</si>
  <si>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</si>
  <si>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</si>
  <si>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</si>
  <si>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</si>
  <si>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</si>
  <si>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</si>
  <si>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</si>
  <si>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</si>
  <si>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</si>
  <si>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</si>
  <si>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</si>
  <si>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</si>
  <si>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</si>
  <si>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</si>
  <si>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</si>
  <si>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</si>
  <si>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</si>
  <si>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</si>
  <si>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</si>
  <si>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</si>
  <si>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</si>
  <si>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</si>
  <si>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</si>
  <si>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</si>
  <si>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</si>
  <si>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</si>
  <si>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</si>
  <si>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</si>
  <si>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</si>
  <si>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</si>
  <si>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</si>
  <si>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</si>
  <si>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</si>
  <si>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</si>
  <si>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</si>
  <si>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</si>
  <si>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</si>
  <si>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</si>
  <si>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</si>
  <si>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</si>
  <si>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</si>
  <si>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</si>
  <si>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</si>
  <si>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</si>
  <si>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</si>
  <si>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</si>
  <si>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</si>
  <si>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</si>
  <si>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</si>
  <si>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</si>
  <si>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</si>
  <si>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</si>
  <si>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</si>
  <si>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</si>
  <si>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</si>
  <si>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</si>
  <si>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</si>
  <si>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</si>
  <si>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</si>
  <si>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</si>
  <si>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</si>
  <si>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</si>
  <si>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</si>
  <si>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</si>
  <si>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</si>
  <si>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</si>
  <si>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</si>
  <si>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</si>
  <si>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</si>
  <si>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</si>
  <si>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</si>
  <si>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</si>
  <si>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</si>
  <si>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</si>
  <si>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</si>
  <si>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</si>
  <si>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</si>
  <si>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</si>
  <si>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</si>
  <si>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</si>
  <si>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</si>
  <si>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</si>
  <si>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</si>
  <si>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</si>
  <si>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</si>
  <si>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</si>
  <si>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</si>
  <si>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</si>
  <si>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</si>
  <si>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</si>
  <si>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</si>
  <si>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</si>
  <si>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</si>
  <si>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</si>
  <si>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</si>
  <si>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</si>
  <si>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</si>
  <si>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</si>
  <si>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</si>
  <si>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</si>
  <si>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</si>
  <si>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</si>
  <si>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</si>
  <si>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</si>
  <si>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</si>
  <si>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</si>
  <si>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</si>
  <si>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</si>
  <si>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</si>
  <si>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</si>
  <si>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</si>
  <si>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</si>
  <si>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</si>
  <si>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</si>
  <si>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</si>
  <si>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</si>
  <si>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</si>
  <si>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</si>
  <si>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</si>
  <si>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</si>
  <si>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</si>
  <si>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</si>
  <si>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</si>
  <si>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</si>
  <si>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</si>
  <si>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</si>
  <si>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</si>
  <si>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</si>
  <si>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</si>
  <si>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</si>
  <si>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</si>
  <si>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</si>
  <si>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</si>
  <si>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</si>
  <si>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</si>
  <si>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</si>
  <si>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</si>
  <si>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</si>
  <si>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</si>
  <si>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</si>
  <si>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</si>
  <si>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</si>
  <si>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</si>
  <si>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</si>
  <si>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</si>
  <si>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</si>
  <si>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</si>
  <si>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</si>
  <si>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</si>
  <si>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</si>
  <si>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</si>
  <si>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</si>
  <si>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</si>
  <si>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</si>
  <si>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</si>
  <si>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</si>
  <si>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</si>
  <si>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</si>
  <si>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</si>
  <si>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</si>
  <si>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</si>
  <si>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</si>
  <si>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</si>
  <si>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</si>
  <si>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</si>
  <si>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</si>
  <si>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</si>
  <si>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</si>
  <si>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</si>
  <si>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</si>
  <si>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</si>
  <si>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</si>
  <si>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</si>
  <si>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</si>
  <si>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</si>
  <si>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</si>
  <si>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</si>
  <si>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</si>
  <si>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</si>
  <si>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</si>
  <si>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</si>
  <si>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</si>
  <si>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</si>
  <si>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</si>
  <si>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</si>
  <si>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</si>
  <si>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</si>
  <si>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</si>
  <si>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</si>
  <si>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</si>
  <si>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</si>
  <si>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</si>
  <si>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</si>
  <si>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</si>
  <si>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</si>
  <si>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</si>
  <si>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</si>
  <si>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</si>
  <si>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</si>
  <si>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</si>
  <si>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</si>
  <si>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</si>
  <si>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</si>
  <si>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</si>
  <si>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</si>
  <si>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</si>
  <si>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</si>
  <si>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</si>
  <si>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</si>
  <si>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</si>
  <si>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</si>
  <si>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</si>
  <si>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</si>
  <si>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</si>
  <si>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</si>
  <si>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</si>
  <si>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</si>
  <si>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</si>
  <si>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</si>
  <si>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</si>
  <si>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</si>
  <si>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</si>
  <si>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</si>
  <si>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</si>
  <si>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</si>
  <si>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</si>
  <si>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</si>
  <si>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</si>
  <si>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</si>
  <si>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</si>
  <si>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</si>
  <si>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</si>
  <si>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</si>
  <si>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</si>
  <si>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</si>
  <si>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</si>
  <si>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</si>
  <si>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</si>
  <si>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</si>
  <si>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</si>
  <si>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</si>
  <si>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</si>
  <si>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</si>
  <si>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</si>
  <si>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</si>
  <si>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</si>
  <si>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</si>
  <si>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</si>
  <si>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</si>
  <si>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</si>
  <si>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</si>
  <si>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</si>
  <si>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</si>
  <si>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</si>
  <si>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</si>
  <si>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</si>
  <si>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</si>
  <si>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</si>
  <si>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</si>
  <si>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</si>
  <si>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</si>
  <si>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</si>
  <si>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</si>
  <si>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</si>
  <si>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</si>
  <si>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</si>
  <si>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</si>
  <si>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</si>
  <si>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</si>
  <si>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</si>
  <si>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</si>
  <si>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</si>
  <si>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</si>
  <si>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</si>
  <si>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</si>
  <si>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</si>
  <si>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</si>
  <si>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</si>
  <si>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</si>
  <si>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</si>
  <si>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</si>
  <si>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</si>
  <si>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</si>
  <si>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</si>
  <si>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</si>
  <si>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</si>
  <si>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</si>
  <si>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</si>
  <si>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</si>
  <si>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</si>
  <si>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</si>
  <si>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</si>
  <si>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</si>
  <si>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</si>
  <si>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</si>
  <si>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</si>
  <si>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</si>
  <si>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</si>
  <si>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</si>
  <si>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</si>
  <si>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</si>
  <si>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</si>
  <si>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</si>
  <si>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</si>
  <si>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</si>
  <si>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</si>
  <si>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</si>
  <si>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</si>
  <si>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</si>
  <si>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</si>
  <si>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</si>
  <si>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</si>
  <si>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</si>
  <si>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</si>
  <si>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</si>
  <si>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</si>
  <si>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</si>
  <si>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</si>
  <si>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</si>
  <si>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</si>
  <si>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</si>
  <si>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</si>
  <si>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</si>
  <si>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</si>
  <si>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</si>
  <si>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</si>
  <si>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</si>
  <si>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</si>
  <si>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</si>
  <si>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</si>
  <si>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</si>
  <si>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</si>
  <si>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</si>
  <si>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</si>
  <si>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</si>
  <si>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</si>
  <si>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</si>
  <si>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</si>
  <si>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</si>
  <si>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</si>
  <si>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</si>
  <si>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</si>
  <si>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</si>
  <si>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</si>
  <si>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</si>
  <si>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</si>
  <si>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</si>
  <si>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</si>
  <si>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</si>
  <si>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</si>
  <si>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</si>
  <si>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</si>
  <si>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</si>
  <si>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</si>
  <si>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</si>
  <si>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</si>
  <si>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</si>
  <si>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</si>
  <si>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</si>
  <si>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</si>
  <si>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</si>
  <si>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</si>
  <si>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</si>
  <si>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</si>
  <si>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</si>
  <si>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</si>
  <si>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</si>
  <si>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</si>
  <si>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</si>
  <si>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</si>
  <si>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</si>
  <si>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</si>
  <si>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</si>
  <si>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</si>
  <si>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</si>
  <si>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</si>
  <si>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</si>
  <si>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</si>
  <si>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</si>
  <si>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</si>
  <si>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</si>
  <si>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</si>
  <si>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</si>
  <si>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</si>
  <si>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</si>
  <si>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</si>
  <si>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</si>
  <si>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</si>
  <si>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</si>
  <si>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</si>
  <si>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</si>
  <si>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</si>
  <si>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</si>
  <si>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</si>
  <si>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</si>
  <si>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</si>
  <si>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</si>
  <si>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</si>
  <si>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</si>
  <si>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</si>
  <si>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</si>
  <si>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</si>
  <si>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</si>
  <si>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</si>
  <si>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</si>
  <si>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</si>
  <si>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</si>
  <si>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</si>
  <si>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</si>
  <si>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</si>
  <si>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</si>
  <si>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</si>
  <si>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</si>
  <si>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</si>
  <si>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</si>
  <si>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</si>
  <si>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</si>
  <si>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</si>
  <si>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</si>
  <si>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</si>
  <si>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</si>
  <si>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</si>
  <si>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</si>
  <si>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</si>
  <si>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</si>
  <si>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</si>
  <si>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</si>
  <si>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</si>
  <si>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</si>
  <si>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</si>
  <si>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</si>
  <si>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</si>
  <si>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</si>
  <si>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</si>
  <si>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</si>
  <si>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</si>
  <si>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</si>
  <si>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</si>
  <si>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</si>
  <si>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</si>
  <si>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</si>
  <si>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</si>
  <si>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</si>
  <si>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</si>
  <si>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</si>
  <si>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</si>
  <si>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</si>
  <si>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</si>
  <si>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</si>
  <si>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</si>
  <si>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</si>
  <si>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</si>
  <si>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</si>
  <si>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</si>
  <si>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</si>
  <si>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</si>
  <si>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</si>
  <si>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</si>
  <si>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</si>
  <si>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</si>
  <si>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</si>
  <si>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</si>
  <si>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</si>
  <si>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</si>
  <si>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</si>
  <si>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</si>
  <si>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</si>
  <si>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</si>
  <si>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</si>
  <si>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</si>
  <si>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</si>
  <si>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</si>
  <si>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</si>
  <si>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</si>
  <si>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</si>
  <si>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</si>
  <si>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</si>
  <si>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</si>
  <si>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</si>
  <si>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</si>
  <si>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</si>
  <si>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</si>
  <si>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</si>
  <si>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</si>
  <si>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</si>
  <si>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</si>
  <si>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</si>
  <si>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</si>
  <si>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</si>
  <si>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</si>
  <si>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</si>
  <si>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</si>
  <si>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</si>
  <si>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</si>
  <si>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</si>
  <si>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</si>
  <si>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</si>
  <si>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</si>
  <si>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</si>
  <si>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</si>
  <si>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</si>
  <si>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</si>
  <si>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</si>
  <si>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</si>
  <si>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</si>
  <si>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</si>
  <si>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</si>
  <si>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</si>
  <si>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</si>
  <si>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</si>
  <si>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</si>
  <si>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</si>
  <si>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</si>
  <si>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</si>
  <si>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</si>
  <si>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</si>
  <si>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</si>
  <si>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</si>
  <si>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</si>
  <si>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</si>
  <si>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</si>
  <si>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</si>
  <si>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</si>
  <si>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</si>
  <si>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</si>
  <si>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</si>
  <si>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</si>
  <si>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</si>
  <si>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</si>
  <si>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</si>
  <si>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</si>
  <si>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</si>
  <si>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</si>
  <si>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</si>
  <si>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</si>
  <si>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</si>
  <si>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</si>
  <si>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</si>
  <si>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</si>
  <si>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</si>
  <si>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</si>
  <si>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</si>
  <si>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</si>
  <si>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</si>
  <si>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</si>
  <si>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</si>
  <si>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</si>
  <si>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</si>
  <si>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</si>
  <si>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</si>
  <si>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</si>
  <si>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</si>
  <si>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</si>
  <si>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</si>
  <si>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</si>
  <si>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</si>
  <si>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</si>
  <si>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</si>
  <si>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</si>
  <si>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</si>
  <si>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</si>
  <si>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</si>
  <si>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</si>
  <si>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</si>
  <si>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</si>
  <si>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</si>
  <si>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</si>
  <si>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</si>
  <si>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</si>
  <si>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</si>
  <si>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</si>
  <si>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</si>
  <si>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</si>
  <si>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</si>
  <si>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</si>
  <si>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</si>
  <si>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</si>
  <si>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</si>
  <si>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</si>
  <si>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</si>
  <si>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</si>
  <si>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</si>
  <si>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</si>
  <si>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</si>
  <si>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</si>
  <si>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</si>
  <si>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</si>
  <si>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</si>
  <si>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</si>
  <si>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</si>
  <si>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</si>
  <si>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</si>
  <si>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</si>
  <si>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</si>
  <si>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</si>
  <si>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</si>
  <si>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</si>
  <si>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</si>
  <si>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</si>
  <si>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</si>
  <si>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</si>
  <si>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</si>
  <si>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</si>
  <si>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</si>
  <si>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</si>
  <si>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</si>
  <si>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</si>
  <si>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</si>
  <si>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</si>
  <si>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</si>
  <si>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</si>
  <si>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</si>
  <si>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</si>
  <si>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</si>
  <si>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</si>
  <si>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</si>
  <si>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</si>
  <si>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</si>
  <si>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</si>
  <si>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</si>
  <si>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</si>
  <si>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</si>
  <si>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</si>
  <si>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</si>
  <si>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</si>
  <si>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</si>
  <si>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</si>
  <si>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</si>
  <si>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</si>
  <si>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</si>
  <si>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</si>
  <si>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</si>
  <si>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</si>
  <si>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</si>
  <si>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</si>
  <si>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</si>
  <si>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</si>
  <si>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</si>
  <si>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</si>
  <si>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</si>
  <si>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</si>
  <si>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</si>
  <si>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</si>
  <si>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</si>
  <si>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</si>
  <si>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</si>
  <si>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</si>
  <si>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</si>
  <si>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</si>
  <si>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</si>
  <si>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</si>
  <si>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</si>
  <si>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</si>
  <si>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</si>
  <si>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</si>
  <si>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</si>
  <si>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</si>
  <si>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</si>
  <si>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</si>
  <si>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</si>
  <si>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</si>
  <si>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</si>
  <si>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</si>
  <si>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</si>
  <si>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</si>
  <si>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</si>
  <si>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</si>
  <si>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</si>
  <si>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</si>
  <si>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</si>
  <si>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</si>
  <si>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</si>
  <si>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</si>
  <si>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</si>
  <si>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</si>
  <si>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</si>
  <si>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</si>
  <si>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</si>
  <si>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</si>
  <si>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</si>
  <si>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</si>
  <si>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</si>
  <si>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</si>
  <si>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</si>
  <si>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</si>
  <si>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</si>
  <si>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</si>
  <si>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</si>
  <si>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</si>
  <si>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</si>
  <si>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</si>
  <si>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</si>
  <si>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</si>
  <si>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</si>
  <si>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</si>
  <si>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</si>
  <si>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</si>
  <si>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</si>
  <si>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</si>
  <si>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</si>
  <si>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</si>
  <si>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</si>
  <si>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</si>
  <si>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</si>
  <si>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</si>
  <si>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</si>
  <si>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</si>
  <si>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</si>
  <si>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</si>
  <si>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</si>
  <si>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</si>
  <si>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</si>
  <si>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</si>
  <si>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</si>
  <si>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</si>
  <si>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</si>
  <si>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</si>
  <si>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</si>
  <si>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</si>
  <si>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</si>
  <si>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</si>
  <si>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</si>
  <si>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</si>
  <si>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</si>
  <si>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</si>
  <si>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</si>
  <si>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</si>
  <si>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</si>
  <si>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</si>
  <si>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</si>
  <si>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</si>
  <si>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</si>
  <si>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</si>
  <si>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</si>
  <si>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</si>
  <si>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</si>
  <si>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</si>
  <si>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</si>
  <si>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</si>
  <si>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</si>
  <si>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</si>
  <si>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</si>
  <si>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</si>
  <si>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</si>
  <si>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</si>
  <si>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</si>
  <si>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</si>
  <si>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</si>
  <si>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</si>
  <si>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</si>
  <si>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</si>
  <si>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</si>
  <si>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</si>
  <si>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</si>
  <si>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</si>
  <si>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</si>
  <si>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</si>
  <si>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</si>
  <si>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</si>
  <si>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</si>
  <si>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</si>
  <si>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</si>
  <si>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</si>
  <si>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</si>
  <si>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</si>
  <si>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</si>
  <si>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</si>
  <si>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</si>
  <si>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</si>
  <si>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</si>
  <si>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</si>
  <si>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</si>
  <si>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</si>
  <si>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</si>
  <si>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</si>
  <si>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</si>
  <si>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</si>
  <si>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</si>
  <si>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</si>
  <si>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</si>
  <si>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</si>
  <si>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</si>
  <si>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</si>
  <si>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</si>
  <si>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</si>
  <si>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</si>
  <si>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</si>
  <si>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</si>
  <si>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</si>
  <si>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</si>
  <si>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</si>
  <si>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</si>
  <si>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</si>
  <si>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</si>
  <si>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</si>
  <si>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</si>
  <si>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</si>
  <si>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</si>
  <si>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</si>
  <si>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</si>
  <si>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</si>
  <si>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</si>
  <si>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</si>
  <si>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</si>
  <si>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</si>
  <si>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</si>
  <si>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</si>
  <si>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</si>
  <si>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</si>
  <si>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</si>
  <si>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</si>
  <si>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</si>
  <si>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</si>
  <si>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</si>
  <si>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</si>
  <si>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</si>
  <si>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</si>
  <si>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</si>
  <si>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</si>
  <si>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</si>
  <si>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</si>
  <si>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</si>
  <si>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</si>
  <si>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</si>
  <si>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</si>
  <si>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</si>
  <si>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</si>
  <si>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</si>
  <si>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</si>
  <si>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</si>
  <si>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</si>
  <si>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</si>
  <si>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</si>
  <si>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</si>
  <si>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</si>
  <si>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</si>
  <si>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</si>
  <si>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</si>
  <si>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</si>
  <si>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</si>
  <si>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</si>
  <si>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</si>
  <si>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</si>
  <si>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</si>
  <si>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</si>
  <si>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</si>
  <si>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</si>
  <si>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</si>
  <si>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</si>
  <si>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</si>
  <si>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</si>
  <si>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</si>
  <si>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</si>
  <si>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</si>
  <si>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</si>
  <si>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</si>
  <si>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</si>
  <si>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</si>
  <si>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</si>
  <si>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</si>
  <si>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</si>
  <si>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</si>
  <si>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</si>
  <si>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</si>
  <si>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</si>
  <si>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</si>
  <si>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</si>
  <si>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</si>
  <si>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</si>
  <si>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</si>
  <si>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</si>
  <si>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</si>
  <si>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</si>
  <si>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</si>
  <si>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</si>
  <si>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</si>
  <si>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</si>
  <si>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</si>
  <si>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</si>
  <si>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</si>
  <si>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</si>
  <si>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</si>
  <si>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</si>
  <si>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</si>
  <si>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</si>
  <si>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</si>
  <si>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</si>
  <si>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</si>
  <si>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</si>
  <si>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</si>
  <si>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</si>
  <si>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</si>
  <si>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</si>
  <si>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</si>
  <si>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</si>
  <si>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</si>
  <si>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</si>
  <si>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</si>
  <si>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</si>
  <si>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</si>
  <si>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</si>
  <si>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</si>
  <si>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</si>
  <si>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</si>
  <si>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</si>
  <si>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</si>
  <si>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</si>
  <si>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</si>
  <si>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</si>
  <si>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</si>
  <si>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</si>
  <si>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</si>
  <si>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</si>
  <si>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</si>
  <si>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</si>
  <si>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</si>
  <si>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</si>
  <si>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</si>
  <si>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</si>
  <si>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</si>
  <si>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</si>
  <si>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</si>
  <si>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</si>
  <si>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</si>
  <si>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</si>
  <si>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</si>
  <si>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</si>
  <si>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</si>
  <si>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</si>
  <si>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</si>
  <si>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</si>
  <si>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</si>
  <si>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</si>
  <si>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</si>
  <si>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</si>
  <si>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</si>
  <si>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</si>
  <si>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</si>
  <si>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</si>
  <si>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</si>
  <si>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</si>
  <si>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</si>
  <si>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</si>
  <si>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</si>
  <si>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</si>
  <si>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</si>
  <si>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</si>
  <si>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</si>
  <si>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</si>
  <si>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</si>
  <si>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</si>
  <si>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</si>
  <si>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</si>
  <si>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</si>
  <si>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</si>
  <si>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</si>
  <si>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</si>
  <si>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</si>
  <si>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</si>
  <si>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</si>
  <si>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</si>
  <si>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</si>
  <si>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</si>
  <si>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</si>
  <si>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</si>
  <si>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</si>
  <si>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</si>
  <si>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</si>
  <si>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</si>
  <si>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</si>
  <si>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</si>
  <si>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</si>
  <si>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</si>
  <si>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</si>
  <si>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</si>
  <si>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</si>
  <si>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</si>
  <si>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</si>
  <si>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</si>
  <si>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</si>
  <si>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</si>
  <si>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</si>
  <si>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</si>
  <si>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</si>
  <si>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</si>
  <si>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</si>
  <si>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</si>
  <si>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</si>
  <si>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</si>
  <si>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</si>
  <si>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</si>
  <si>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</si>
  <si>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</si>
  <si>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</si>
  <si>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</si>
  <si>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</si>
  <si>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</si>
  <si>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</si>
  <si>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</si>
  <si>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</si>
  <si>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</si>
  <si>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</si>
  <si>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</si>
  <si>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</si>
  <si>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</si>
  <si>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</si>
  <si>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</si>
  <si>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</si>
  <si>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</si>
  <si>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</si>
  <si>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</si>
  <si>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</si>
  <si>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</si>
  <si>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</si>
  <si>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</si>
  <si>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</si>
  <si>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</si>
  <si>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</si>
  <si>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</si>
  <si>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</si>
  <si>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</si>
  <si>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</si>
  <si>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</si>
  <si>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</si>
  <si>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</si>
  <si>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</si>
  <si>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</si>
  <si>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</si>
  <si>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</si>
  <si>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</si>
  <si>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</si>
  <si>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</si>
  <si>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</si>
  <si>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</si>
  <si>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</si>
  <si>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</si>
  <si>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</si>
  <si>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</si>
  <si>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</si>
  <si>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</si>
  <si>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</si>
  <si>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</si>
  <si>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</si>
  <si>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</si>
  <si>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</si>
  <si>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</si>
  <si>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</si>
  <si>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</si>
  <si>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</si>
  <si>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</si>
  <si>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</si>
  <si>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</si>
  <si>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</si>
  <si>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</si>
  <si>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</si>
  <si>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</si>
  <si>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</si>
  <si>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</si>
  <si>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</si>
  <si>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</si>
  <si>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</si>
  <si>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</si>
  <si>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</si>
  <si>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</si>
  <si>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</si>
  <si>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</si>
  <si>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</si>
  <si>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</si>
  <si>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</si>
  <si>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</si>
  <si>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</si>
  <si>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</si>
  <si>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</si>
  <si>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</si>
  <si>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</si>
  <si>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</si>
  <si>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</si>
  <si>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</si>
  <si>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</si>
  <si>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</si>
  <si>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</si>
  <si>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</si>
  <si>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</si>
  <si>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</si>
  <si>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</si>
  <si>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</si>
  <si>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</si>
  <si>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</si>
  <si>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</si>
  <si>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</si>
  <si>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</si>
  <si>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</si>
  <si>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</si>
  <si>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</si>
  <si>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</si>
  <si>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</si>
  <si>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</si>
  <si>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</si>
  <si>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</si>
  <si>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</si>
  <si>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</si>
  <si>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</si>
  <si>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</si>
  <si>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</si>
  <si>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</si>
  <si>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</si>
  <si>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</si>
  <si>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</si>
  <si>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</si>
  <si>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</si>
  <si>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</si>
  <si>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</si>
  <si>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</si>
  <si>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</si>
  <si>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</si>
  <si>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</si>
  <si>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</si>
  <si>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</si>
  <si>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</si>
  <si>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</si>
  <si>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</si>
  <si>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</si>
  <si>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</si>
  <si>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</si>
  <si>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</si>
  <si>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</si>
  <si>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</si>
  <si>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</si>
  <si>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</si>
  <si>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</si>
  <si>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</si>
  <si>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</si>
  <si>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</si>
  <si>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</si>
  <si>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</si>
  <si>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</si>
  <si>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</si>
  <si>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</si>
  <si>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</si>
  <si>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</si>
  <si>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</si>
  <si>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</si>
  <si>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</si>
  <si>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</si>
  <si>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</si>
  <si>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</si>
  <si>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</si>
  <si>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</si>
  <si>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</si>
  <si>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</si>
  <si>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</si>
  <si>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</si>
  <si>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</si>
  <si>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</si>
  <si>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</si>
  <si>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</si>
  <si>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</si>
  <si>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</si>
  <si>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</si>
  <si>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</si>
  <si>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</si>
  <si>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</si>
  <si>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</si>
  <si>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</si>
  <si>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</si>
  <si>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</si>
  <si>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</si>
  <si>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</si>
  <si>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</si>
  <si>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</si>
  <si>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</si>
  <si>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</si>
  <si>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</si>
  <si>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</si>
  <si>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</si>
  <si>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</si>
  <si>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</si>
  <si>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</si>
  <si>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</si>
  <si>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</si>
  <si>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</si>
  <si>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</si>
  <si>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</si>
  <si>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</si>
  <si>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</si>
  <si>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</si>
  <si>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</si>
  <si>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</si>
  <si>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</si>
  <si>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</si>
  <si>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</si>
  <si>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</si>
  <si>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</si>
  <si>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</si>
  <si>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</si>
  <si>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</si>
  <si>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</si>
  <si>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</si>
  <si>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</si>
  <si>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</si>
  <si>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</si>
  <si>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</si>
  <si>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</si>
  <si>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</si>
  <si>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</si>
  <si>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</si>
  <si>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</si>
  <si>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</si>
  <si>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</si>
  <si>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</si>
  <si>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</si>
  <si>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</si>
  <si>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</si>
  <si>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</si>
  <si>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</si>
  <si>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</si>
  <si>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</si>
  <si>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</si>
  <si>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</si>
  <si>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</si>
  <si>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</si>
  <si>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</si>
  <si>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</si>
  <si>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</si>
  <si>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</si>
  <si>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</si>
  <si>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</si>
  <si>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</si>
  <si>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</si>
  <si>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</si>
  <si>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</si>
  <si>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</si>
  <si>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</si>
  <si>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</si>
  <si>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</si>
  <si>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</si>
  <si>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</si>
  <si>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</si>
  <si>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</si>
  <si>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</si>
  <si>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</si>
  <si>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</si>
  <si>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</si>
  <si>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</si>
  <si>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</si>
  <si>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</si>
  <si>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</si>
  <si>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</si>
  <si>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</si>
  <si>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</si>
  <si>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</si>
  <si>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</si>
  <si>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</si>
  <si>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</si>
  <si>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</si>
  <si>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</si>
  <si>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</si>
  <si>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</si>
  <si>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</si>
  <si>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</si>
  <si>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</si>
  <si>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</si>
  <si>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</si>
  <si>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</si>
  <si>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</si>
  <si>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</si>
  <si>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</si>
  <si>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</si>
  <si>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</si>
  <si>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</si>
  <si>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</si>
  <si>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</si>
  <si>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</si>
  <si>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</si>
  <si>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</si>
  <si>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</si>
  <si>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</si>
  <si>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</si>
  <si>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</si>
  <si>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</si>
  <si>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</si>
  <si>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</si>
  <si>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</si>
  <si>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</si>
  <si>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</si>
  <si>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</si>
  <si>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</si>
  <si>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</si>
  <si>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</si>
  <si>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</si>
  <si>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</si>
  <si>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</si>
  <si>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</si>
  <si>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</si>
  <si>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</si>
  <si>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</si>
  <si>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</si>
  <si>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</si>
  <si>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</si>
  <si>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</si>
  <si>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</si>
  <si>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</si>
  <si>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</si>
  <si>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</si>
  <si>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</si>
  <si>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</si>
  <si>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</si>
  <si>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</si>
  <si>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</si>
  <si>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</si>
  <si>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</si>
  <si>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</si>
  <si>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</si>
  <si>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</si>
  <si>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</si>
  <si>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</si>
  <si>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</si>
  <si>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</si>
  <si>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</si>
  <si>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</si>
  <si>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</si>
  <si>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</si>
  <si>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</si>
  <si>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</si>
  <si>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</si>
  <si>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</si>
  <si>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</si>
  <si>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</si>
  <si>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</si>
  <si>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</si>
  <si>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</si>
  <si>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</si>
  <si>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</si>
  <si>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</si>
  <si>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</si>
  <si>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</si>
  <si>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</si>
  <si>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</si>
  <si>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</si>
  <si>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</si>
  <si>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</si>
  <si>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</si>
  <si>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</si>
  <si>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</si>
  <si>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</si>
  <si>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</si>
  <si>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</si>
  <si>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</si>
  <si>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</si>
  <si>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</si>
  <si>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</si>
  <si>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</si>
  <si>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</si>
  <si>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</si>
  <si>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</si>
  <si>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</si>
  <si>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</si>
  <si>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</si>
  <si>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</si>
  <si>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</si>
  <si>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</si>
  <si>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</si>
  <si>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</si>
  <si>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</si>
  <si>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</si>
  <si>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</si>
  <si>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</si>
  <si>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</si>
  <si>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</si>
  <si>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</si>
  <si>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</si>
  <si>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</si>
  <si>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</si>
  <si>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</si>
  <si>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</si>
  <si>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</si>
  <si>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</si>
  <si>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</si>
  <si>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</si>
  <si>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</si>
  <si>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</si>
  <si>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</si>
  <si>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</si>
  <si>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</si>
  <si>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</si>
  <si>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</si>
  <si>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</si>
  <si>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</si>
  <si>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</si>
  <si>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</si>
  <si>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</si>
  <si>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</si>
  <si>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</si>
  <si>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</si>
  <si>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</si>
  <si>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</si>
  <si>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</si>
  <si>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</si>
  <si>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</si>
  <si>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</si>
  <si>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</si>
  <si>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</si>
  <si>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</si>
  <si>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</si>
  <si>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</si>
  <si>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</si>
  <si>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</si>
  <si>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</si>
  <si>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</si>
  <si>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</si>
  <si>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</si>
  <si>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</si>
  <si>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</si>
  <si>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</si>
  <si>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</si>
  <si>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</si>
  <si>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</si>
  <si>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</si>
  <si>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</si>
  <si>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</si>
  <si>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</si>
  <si>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</si>
  <si>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</si>
  <si>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</si>
  <si>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</si>
  <si>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</si>
  <si>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</si>
  <si>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</si>
  <si>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</si>
  <si>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</si>
  <si>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</si>
  <si>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</si>
  <si>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</si>
  <si>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</si>
  <si>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</si>
  <si>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</si>
  <si>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</si>
  <si>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</si>
  <si>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</si>
  <si>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</si>
  <si>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</si>
  <si>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</si>
  <si>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</si>
  <si>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</si>
  <si>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</si>
  <si>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</si>
  <si>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</si>
  <si>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</si>
  <si>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</si>
  <si>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</si>
  <si>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</si>
  <si>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</si>
  <si>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</si>
  <si>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</si>
  <si>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</si>
  <si>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</si>
  <si>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</si>
  <si>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</si>
  <si>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</si>
  <si>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</si>
  <si>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</si>
  <si>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</si>
  <si>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</si>
  <si>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</si>
  <si>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</si>
  <si>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</si>
  <si>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</si>
  <si>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</si>
  <si>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</si>
  <si>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</si>
  <si>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</si>
  <si>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</si>
  <si>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</si>
  <si>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</si>
  <si>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</si>
  <si>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</si>
  <si>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</si>
  <si>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</si>
  <si>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</si>
  <si>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</si>
  <si>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</si>
  <si>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</si>
  <si>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</si>
  <si>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</si>
  <si>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</si>
  <si>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</si>
  <si>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</si>
  <si>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</si>
  <si>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</si>
  <si>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</si>
  <si>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</si>
  <si>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</si>
  <si>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</si>
  <si>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</si>
  <si>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</si>
  <si>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</si>
  <si>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</si>
  <si>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</si>
  <si>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</si>
  <si>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</si>
  <si>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</si>
  <si>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</si>
  <si>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</si>
  <si>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</si>
  <si>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</si>
  <si>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</si>
  <si>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</si>
  <si>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</si>
  <si>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</si>
  <si>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</si>
  <si>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</si>
  <si>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</si>
  <si>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</si>
  <si>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</si>
  <si>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</si>
  <si>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</si>
  <si>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</si>
  <si>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</si>
  <si>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</si>
  <si>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</si>
  <si>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</si>
  <si>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</si>
  <si>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</si>
  <si>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</si>
  <si>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</si>
  <si>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</si>
  <si>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</si>
  <si>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</si>
  <si>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</si>
  <si>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</si>
  <si>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</si>
  <si>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</si>
  <si>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</si>
  <si>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</si>
  <si>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</si>
  <si>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</si>
  <si>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</si>
  <si>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</si>
  <si>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</si>
  <si>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</si>
  <si>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</si>
  <si>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</si>
  <si>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</si>
  <si>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</si>
  <si>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</si>
  <si>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</si>
  <si>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</si>
  <si>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</si>
  <si>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</si>
  <si>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</si>
  <si>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</si>
  <si>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</si>
  <si>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</si>
  <si>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</si>
  <si>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</si>
  <si>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</si>
  <si>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</si>
  <si>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</si>
  <si>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</si>
  <si>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</si>
  <si>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</si>
  <si>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</si>
  <si>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</si>
  <si>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</si>
  <si>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</si>
  <si>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</si>
  <si>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</si>
  <si>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</si>
  <si>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</si>
  <si>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</si>
  <si>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</si>
  <si>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</si>
  <si>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</si>
  <si>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</si>
  <si>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</si>
  <si>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</si>
  <si>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</si>
  <si>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</si>
  <si>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</si>
  <si>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</si>
  <si>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</si>
  <si>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</si>
  <si>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</si>
  <si>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</si>
  <si>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</si>
  <si>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</si>
  <si>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</si>
  <si>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</si>
  <si>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</si>
  <si>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</si>
  <si>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</si>
  <si>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</si>
  <si>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</si>
  <si>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</si>
  <si>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</si>
  <si>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</si>
  <si>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</si>
  <si>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</si>
  <si>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</si>
  <si>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</si>
  <si>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</si>
  <si>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</si>
  <si>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</si>
  <si>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</si>
  <si>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</si>
  <si>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</si>
  <si>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</si>
  <si>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</si>
  <si>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</si>
  <si>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</si>
  <si>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</si>
  <si>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</si>
  <si>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</si>
  <si>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</si>
  <si>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</si>
  <si>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</si>
  <si>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</si>
  <si>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</si>
  <si>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</si>
  <si>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</si>
  <si>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</si>
  <si>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</si>
  <si>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</si>
  <si>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</si>
  <si>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</si>
  <si>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</si>
  <si>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</si>
  <si>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</si>
  <si>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</si>
  <si>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</si>
  <si>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</si>
  <si>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</si>
  <si>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</si>
  <si>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</si>
  <si>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</si>
  <si>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</si>
  <si>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</si>
  <si>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</si>
  <si>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</si>
  <si>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</si>
  <si>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</si>
  <si>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</si>
  <si>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</si>
  <si>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</si>
  <si>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</si>
  <si>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</si>
  <si>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</si>
  <si>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</si>
  <si>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</si>
  <si>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</si>
  <si>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</si>
  <si>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</si>
  <si>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</si>
  <si>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</si>
  <si>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</si>
  <si>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</si>
  <si>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</si>
  <si>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</si>
  <si>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</si>
  <si>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</si>
  <si>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</si>
  <si>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</si>
  <si>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</si>
  <si>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</si>
  <si>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</si>
  <si>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</si>
  <si>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</si>
  <si>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</si>
  <si>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</si>
  <si>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</si>
  <si>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</si>
  <si>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</si>
  <si>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</si>
  <si>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</si>
  <si>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</si>
  <si>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</si>
  <si>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</si>
  <si>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</si>
  <si>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</si>
  <si>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</si>
  <si>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</si>
  <si>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</si>
  <si>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</si>
  <si>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</si>
  <si>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</si>
  <si>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</si>
  <si>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</si>
  <si>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</si>
  <si>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</si>
  <si>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</si>
  <si>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</si>
  <si>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</si>
  <si>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</si>
  <si>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</si>
  <si>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</si>
  <si>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</si>
  <si>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</si>
  <si>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</si>
  <si>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</si>
  <si>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</si>
  <si>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</si>
  <si>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</si>
  <si>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</si>
  <si>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</si>
  <si>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</si>
  <si>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</si>
  <si>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</si>
  <si>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</si>
  <si>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</si>
  <si>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</si>
  <si>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</si>
  <si>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</si>
  <si>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</si>
  <si>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</si>
  <si>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</si>
  <si>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</si>
  <si>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</si>
  <si>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</si>
  <si>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</si>
  <si>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</si>
  <si>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</si>
  <si>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</si>
  <si>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</si>
  <si>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</si>
  <si>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</si>
  <si>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</si>
  <si>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</si>
  <si>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</si>
  <si>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</si>
  <si>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</si>
  <si>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</si>
  <si>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</si>
  <si>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</si>
  <si>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</si>
  <si>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</si>
  <si>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</si>
  <si>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</si>
  <si>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</si>
  <si>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</si>
  <si>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</si>
  <si>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</si>
  <si>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</si>
  <si>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</si>
  <si>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</si>
  <si>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</si>
  <si>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</si>
  <si>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</si>
  <si>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</si>
  <si>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</si>
  <si>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</si>
  <si>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</si>
  <si>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</si>
  <si>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</si>
  <si>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</si>
  <si>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</si>
  <si>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</si>
  <si>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</si>
  <si>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</si>
  <si>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</si>
  <si>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</si>
  <si>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</si>
  <si>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</si>
  <si>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</si>
  <si>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</si>
  <si>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</si>
  <si>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</si>
  <si>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</si>
  <si>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</si>
  <si>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</si>
  <si>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</si>
  <si>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</si>
  <si>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</si>
  <si>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</si>
  <si>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</si>
  <si>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</si>
  <si>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</si>
  <si>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</si>
  <si>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</si>
  <si>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</si>
  <si>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</si>
  <si>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</si>
  <si>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</si>
  <si>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</si>
  <si>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</si>
  <si>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</si>
  <si>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</si>
  <si>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</si>
  <si>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</si>
  <si>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</si>
  <si>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</si>
  <si>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</si>
  <si>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</si>
  <si>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</si>
  <si>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</si>
  <si>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</si>
  <si>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</si>
  <si>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</si>
  <si>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</si>
  <si>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</si>
  <si>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</si>
  <si>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</si>
  <si>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</si>
  <si>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</si>
  <si>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</si>
  <si>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</si>
  <si>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</si>
  <si>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</si>
  <si>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</si>
  <si>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</si>
  <si>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</si>
  <si>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</si>
  <si>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</si>
  <si>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</si>
  <si>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</si>
  <si>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</si>
  <si>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</si>
  <si>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</si>
  <si>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</si>
  <si>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</si>
  <si>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</si>
  <si>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</si>
  <si>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</si>
  <si>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</si>
  <si>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</si>
  <si>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</si>
  <si>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</si>
  <si>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</si>
  <si>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</si>
  <si>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</si>
  <si>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</si>
  <si>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</si>
  <si>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</si>
  <si>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</si>
  <si>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</si>
  <si>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</si>
  <si>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</si>
  <si>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</si>
  <si>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</si>
  <si>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</si>
  <si>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</si>
  <si>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</si>
  <si>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</si>
  <si>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</si>
  <si>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</si>
  <si>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</si>
  <si>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</si>
  <si>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</si>
  <si>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</si>
  <si>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</si>
  <si>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</si>
  <si>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</si>
  <si>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</si>
  <si>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</si>
  <si>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</si>
  <si>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</si>
  <si>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</si>
  <si>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</si>
  <si>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</si>
  <si>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</si>
  <si>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</si>
  <si>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</si>
  <si>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</si>
  <si>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</si>
  <si>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</si>
  <si>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</si>
  <si>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</si>
  <si>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</si>
  <si>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</si>
  <si>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</si>
  <si>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</si>
  <si>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</si>
  <si>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</si>
  <si>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</si>
  <si>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</si>
  <si>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</si>
  <si>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</si>
  <si>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</si>
  <si>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</si>
  <si>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</si>
  <si>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</si>
  <si>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</si>
  <si>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</si>
  <si>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</si>
  <si>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</si>
  <si>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</si>
  <si>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</si>
  <si>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</si>
  <si>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</si>
  <si>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</si>
  <si>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</si>
  <si>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</si>
  <si>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</si>
  <si>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</si>
  <si>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</si>
  <si>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</si>
  <si>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</si>
  <si>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</si>
  <si>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</si>
  <si>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</si>
  <si>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</si>
  <si>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</si>
  <si>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</si>
  <si>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</si>
  <si>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</si>
  <si>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</si>
  <si>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</si>
  <si>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</si>
  <si>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</si>
  <si>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</si>
  <si>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</si>
  <si>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</si>
  <si>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</si>
  <si>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</si>
  <si>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</si>
  <si>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</si>
  <si>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</si>
  <si>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</si>
  <si>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</si>
  <si>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</si>
  <si>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</si>
  <si>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</si>
  <si>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</si>
  <si>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</si>
  <si>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</si>
  <si>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</si>
  <si>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</si>
  <si>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</si>
  <si>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</si>
  <si>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</si>
  <si>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</si>
  <si>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</si>
  <si>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</si>
  <si>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</si>
  <si>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</si>
  <si>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</si>
  <si>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</si>
  <si>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</si>
  <si>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</si>
  <si>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</si>
  <si>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</si>
  <si>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</si>
  <si>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</si>
  <si>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</si>
  <si>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</si>
  <si>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</si>
  <si>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</si>
  <si>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</si>
  <si>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</si>
  <si>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</si>
  <si>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</si>
  <si>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</si>
  <si>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</si>
  <si>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</si>
  <si>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</si>
  <si>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</si>
  <si>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</si>
  <si>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</si>
  <si>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</si>
  <si>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</si>
  <si>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</si>
  <si>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</si>
  <si>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</si>
  <si>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</si>
  <si>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</si>
  <si>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</si>
  <si>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</si>
  <si>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</si>
  <si>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</si>
  <si>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</si>
  <si>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</si>
  <si>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</si>
  <si>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</si>
  <si>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</si>
  <si>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</si>
  <si>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</si>
  <si>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</si>
  <si>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</si>
  <si>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</si>
  <si>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</si>
  <si>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</si>
  <si>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</si>
  <si>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</si>
  <si>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</si>
  <si>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</si>
  <si>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</si>
  <si>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</si>
  <si>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</si>
  <si>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</si>
  <si>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</si>
  <si>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</si>
  <si>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</si>
  <si>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</si>
  <si>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</si>
  <si>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</si>
  <si>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</si>
  <si>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</si>
  <si>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</si>
  <si>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</si>
  <si>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</si>
  <si>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</si>
  <si>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</si>
  <si>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</si>
  <si>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</si>
  <si>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</si>
  <si>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</si>
  <si>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</si>
  <si>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</si>
  <si>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</si>
  <si>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</si>
  <si>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</si>
  <si>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</si>
  <si>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</si>
  <si>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</si>
  <si>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</si>
  <si>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</si>
  <si>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</si>
  <si>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</si>
  <si>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</si>
  <si>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</si>
  <si>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</si>
  <si>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</si>
  <si>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</si>
  <si>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</si>
  <si>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</si>
  <si>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</si>
  <si>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</si>
  <si>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</si>
  <si>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</si>
  <si>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</si>
  <si>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</si>
  <si>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</si>
  <si>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</si>
  <si>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</si>
  <si>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</si>
  <si>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</si>
  <si>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</si>
  <si>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</si>
  <si>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</si>
  <si>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</si>
  <si>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</si>
  <si>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</si>
  <si>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</si>
  <si>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</si>
  <si>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</si>
  <si>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</si>
  <si>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</si>
  <si>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</si>
  <si>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</si>
  <si>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</si>
  <si>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</si>
  <si>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</si>
  <si>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</si>
  <si>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</si>
  <si>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</si>
  <si>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</si>
  <si>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</si>
  <si>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</si>
  <si>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</si>
  <si>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</si>
  <si>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</si>
  <si>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</si>
  <si>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</si>
  <si>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</si>
  <si>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</si>
  <si>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</si>
  <si>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</si>
  <si>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</si>
  <si>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</si>
  <si>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</si>
  <si>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</si>
  <si>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</si>
  <si>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</si>
  <si>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</si>
  <si>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</si>
  <si>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</si>
  <si>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</si>
  <si>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</si>
  <si>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</si>
  <si>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</si>
  <si>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</si>
  <si>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</si>
  <si>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</si>
  <si>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</si>
  <si>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</si>
  <si>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</si>
  <si>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</si>
  <si>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</si>
  <si>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</si>
  <si>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</si>
  <si>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</si>
  <si>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</si>
  <si>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</si>
  <si>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</si>
  <si>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</si>
  <si>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</si>
  <si>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</si>
  <si>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</si>
  <si>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</si>
  <si>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</si>
  <si>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</si>
  <si>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</si>
  <si>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</si>
  <si>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</si>
  <si>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</si>
  <si>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</si>
  <si>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</si>
  <si>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</si>
  <si>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</si>
  <si>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</si>
  <si>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</si>
  <si>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</si>
  <si>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</si>
  <si>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</si>
  <si>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</si>
  <si>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</si>
  <si>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</si>
  <si>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</si>
  <si>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</si>
  <si>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</si>
  <si>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</si>
  <si>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</si>
  <si>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</si>
  <si>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</si>
  <si>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</si>
  <si>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</si>
  <si>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</si>
  <si>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</si>
  <si>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</si>
  <si>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</si>
  <si>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</si>
  <si>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</si>
  <si>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</si>
  <si>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</si>
  <si>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</si>
  <si>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</si>
  <si>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</si>
  <si>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</si>
  <si>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</si>
  <si>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</si>
  <si>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</si>
  <si>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</si>
  <si>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</si>
  <si>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</si>
  <si>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</si>
  <si>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</si>
  <si>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</si>
  <si>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</si>
  <si>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</si>
  <si>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</si>
  <si>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</si>
  <si>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</si>
  <si>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</si>
  <si>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</si>
  <si>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</si>
  <si>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</si>
  <si>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</si>
  <si>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</si>
  <si>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</si>
  <si>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</si>
  <si>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</si>
  <si>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</si>
  <si>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</si>
  <si>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</si>
  <si>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</si>
  <si>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</si>
  <si>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</si>
  <si>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</si>
  <si>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</si>
  <si>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</si>
  <si>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</si>
  <si>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</si>
  <si>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</si>
  <si>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</si>
  <si>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</si>
  <si>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</si>
  <si>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</si>
  <si>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</si>
  <si>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</si>
  <si>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</si>
  <si>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</si>
  <si>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</si>
  <si>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</si>
  <si>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</si>
  <si>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</si>
  <si>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</si>
  <si>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</si>
  <si>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</si>
  <si>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</si>
  <si>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</si>
  <si>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</si>
  <si>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</si>
  <si>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</si>
  <si>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</si>
  <si>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</si>
  <si>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</si>
  <si>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</si>
  <si>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</si>
  <si>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</si>
  <si>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</si>
  <si>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</si>
  <si>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</si>
  <si>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</si>
  <si>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</si>
  <si>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</si>
  <si>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</si>
  <si>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</si>
  <si>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</si>
  <si>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</si>
  <si>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</si>
  <si>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</si>
  <si>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</si>
  <si>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</si>
  <si>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</si>
  <si>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</si>
  <si>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</si>
  <si>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</si>
  <si>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</si>
  <si>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</si>
  <si>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</si>
  <si>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</si>
  <si>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</si>
  <si>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</si>
  <si>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</si>
  <si>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</si>
  <si>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</si>
  <si>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</si>
  <si>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</si>
  <si>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</si>
  <si>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</si>
  <si>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</si>
  <si>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</si>
  <si>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</si>
  <si>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</si>
  <si>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</si>
  <si>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</si>
  <si>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</si>
  <si>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</si>
  <si>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</si>
  <si>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</si>
  <si>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</si>
  <si>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</si>
  <si>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</si>
  <si>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</si>
  <si>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</si>
  <si>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</si>
  <si>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</si>
  <si>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</si>
  <si>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</si>
  <si>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</si>
  <si>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</si>
  <si>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</si>
  <si>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</si>
  <si>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</si>
  <si>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</si>
  <si>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</si>
  <si>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</si>
  <si>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</si>
  <si>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</si>
  <si>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</si>
  <si>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</si>
  <si>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</si>
  <si>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</si>
  <si>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</si>
  <si>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</si>
  <si>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</si>
  <si>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</si>
  <si>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</si>
  <si>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</si>
  <si>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</si>
  <si>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</si>
  <si>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</si>
  <si>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</si>
  <si>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</si>
  <si>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</si>
  <si>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</si>
  <si>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</si>
  <si>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</si>
  <si>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</si>
  <si>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</si>
  <si>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</si>
  <si>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</si>
  <si>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</si>
  <si>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</si>
  <si>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</si>
  <si>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</si>
  <si>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</si>
  <si>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</si>
  <si>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</si>
  <si>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</si>
  <si>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</si>
  <si>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</si>
  <si>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</si>
  <si>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</si>
  <si>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</si>
  <si>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</si>
  <si>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</si>
  <si>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</si>
  <si>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</si>
  <si>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</si>
  <si>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</si>
  <si>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</si>
  <si>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</si>
  <si>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</si>
  <si>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</si>
  <si>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</si>
  <si>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</si>
  <si>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</si>
  <si>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</si>
  <si>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</si>
  <si>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</si>
  <si>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</si>
  <si>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</si>
  <si>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</si>
  <si>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</si>
  <si>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</si>
  <si>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</si>
  <si>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</si>
  <si>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</si>
  <si>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</si>
  <si>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</si>
  <si>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</si>
  <si>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</si>
  <si>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</si>
  <si>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</si>
  <si>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</si>
  <si>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</si>
  <si>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</si>
  <si>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</si>
  <si>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</si>
  <si>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</si>
  <si>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</si>
  <si>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</si>
  <si>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</si>
  <si>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</si>
  <si>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</si>
  <si>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</si>
  <si>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</si>
  <si>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</si>
  <si>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</si>
  <si>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</si>
  <si>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</si>
  <si>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</si>
  <si>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</si>
  <si>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</si>
  <si>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</si>
  <si>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</si>
  <si>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</si>
  <si>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</si>
  <si>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</si>
  <si>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</si>
  <si>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</si>
  <si>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</si>
  <si>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</si>
  <si>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</si>
  <si>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</si>
  <si>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</si>
  <si>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</si>
  <si>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</si>
  <si>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</si>
  <si>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</si>
  <si>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</si>
  <si>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</si>
  <si>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</si>
  <si>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</si>
  <si>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</si>
  <si>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</si>
  <si>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</si>
  <si>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</si>
  <si>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</si>
  <si>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</si>
  <si>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</si>
  <si>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</si>
  <si>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</si>
  <si>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</si>
  <si>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</si>
  <si>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</si>
  <si>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</si>
  <si>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</si>
  <si>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</si>
  <si>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</si>
  <si>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</si>
  <si>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</si>
  <si>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</si>
  <si>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</si>
  <si>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</si>
  <si>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</si>
  <si>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</si>
  <si>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</si>
  <si>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</si>
  <si>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</si>
  <si>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</si>
  <si>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</si>
  <si>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</si>
  <si>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</si>
  <si>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</si>
  <si>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</si>
  <si>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</si>
  <si>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</si>
  <si>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</si>
  <si>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</si>
  <si>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</si>
  <si>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</si>
  <si>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</si>
  <si>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</si>
  <si>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</si>
  <si>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</si>
  <si>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</si>
  <si>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</si>
  <si>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</si>
  <si>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</si>
  <si>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</si>
  <si>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</si>
  <si>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</si>
  <si>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</si>
  <si>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</si>
  <si>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</si>
  <si>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</si>
  <si>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</si>
  <si>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</si>
  <si>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</si>
  <si>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</si>
  <si>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</si>
  <si>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</si>
  <si>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</si>
  <si>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</si>
  <si>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</si>
  <si>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</si>
  <si>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</si>
  <si>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</si>
  <si>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</si>
  <si>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</si>
  <si>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</si>
  <si>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</si>
  <si>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</si>
  <si>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</si>
  <si>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</si>
  <si>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</si>
  <si>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</si>
  <si>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</si>
  <si>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</si>
  <si>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</si>
  <si>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</si>
  <si>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</si>
  <si>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</si>
  <si>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</si>
  <si>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</si>
  <si>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</si>
  <si>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</si>
  <si>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</si>
  <si>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</si>
  <si>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</si>
  <si>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</si>
  <si>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</si>
  <si>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</si>
  <si>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</si>
  <si>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</si>
  <si>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</si>
  <si>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</si>
  <si>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</si>
  <si>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</si>
  <si>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</si>
  <si>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</si>
  <si>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</si>
  <si>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</si>
  <si>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</si>
  <si>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</si>
  <si>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</si>
  <si>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</si>
  <si>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</si>
  <si>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</si>
  <si>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</si>
  <si>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</si>
  <si>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</si>
  <si>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</si>
  <si>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</si>
  <si>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</si>
  <si>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</si>
  <si>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</si>
  <si>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</si>
  <si>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</si>
  <si>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</si>
  <si>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</si>
  <si>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</si>
  <si>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</si>
  <si>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</si>
  <si>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</si>
  <si>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</si>
  <si>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</si>
  <si>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</si>
  <si>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</si>
  <si>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</si>
  <si>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</si>
  <si>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</si>
  <si>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</si>
  <si>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</si>
  <si>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</si>
  <si>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</si>
  <si>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</si>
  <si>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</si>
  <si>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</si>
  <si>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</si>
  <si>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</si>
  <si>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</si>
  <si>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</si>
  <si>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</si>
  <si>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</si>
  <si>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</si>
  <si>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</si>
  <si>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</si>
  <si>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</si>
  <si>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</si>
  <si>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</si>
  <si>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</si>
  <si>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</si>
  <si>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</si>
  <si>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</si>
  <si>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</si>
  <si>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</si>
  <si>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</si>
  <si>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</si>
  <si>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</si>
  <si>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</si>
  <si>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</si>
  <si>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</si>
  <si>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</si>
  <si>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</si>
  <si>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</si>
  <si>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</si>
  <si>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</si>
  <si>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</si>
  <si>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</si>
  <si>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</si>
  <si>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</si>
  <si>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</si>
  <si>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</si>
  <si>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</si>
  <si>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</si>
  <si>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</si>
  <si>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</si>
  <si>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</si>
  <si>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</si>
  <si>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</si>
  <si>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</si>
  <si>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</si>
  <si>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</si>
  <si>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</si>
  <si>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</si>
  <si>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</si>
  <si>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</si>
  <si>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</si>
  <si>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</si>
  <si>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</si>
  <si>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</si>
  <si>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</si>
  <si>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</si>
  <si>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</si>
  <si>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</si>
  <si>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</si>
  <si>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</si>
  <si>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</si>
  <si>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</si>
  <si>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</si>
  <si>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</si>
  <si>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</si>
  <si>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</si>
  <si>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</si>
  <si>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</si>
  <si>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</si>
  <si>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</si>
  <si>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</si>
  <si>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</si>
  <si>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</si>
  <si>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</si>
  <si>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</si>
  <si>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</si>
  <si>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</si>
  <si>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</si>
  <si>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</si>
  <si>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</si>
  <si>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</si>
  <si>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</si>
  <si>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</si>
  <si>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</si>
  <si>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</si>
  <si>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</si>
  <si>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</si>
  <si>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</si>
  <si>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</si>
  <si>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</si>
  <si>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</si>
  <si>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</si>
  <si>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</si>
  <si>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</si>
  <si>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</si>
  <si>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</si>
  <si>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</si>
  <si>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</si>
  <si>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</si>
  <si>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</si>
  <si>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</si>
  <si>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</si>
  <si>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</si>
  <si>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</si>
  <si>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</si>
  <si>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</si>
  <si>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</si>
  <si>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</si>
  <si>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</si>
  <si>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</si>
  <si>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</si>
  <si>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</si>
  <si>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</si>
  <si>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</si>
  <si>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</si>
  <si>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</si>
  <si>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</si>
  <si>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</si>
  <si>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</si>
  <si>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</si>
  <si>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</si>
  <si>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</si>
  <si>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</si>
  <si>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</si>
  <si>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</si>
  <si>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</si>
  <si>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</si>
  <si>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</si>
  <si>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</si>
  <si>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</si>
  <si>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</si>
  <si>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</si>
  <si>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</si>
  <si>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</si>
  <si>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</si>
  <si>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</si>
  <si>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</si>
  <si>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</si>
  <si>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</si>
  <si>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</si>
  <si>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</si>
  <si>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</si>
  <si>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</si>
  <si>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</si>
  <si>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</si>
  <si>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</si>
  <si>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</si>
  <si>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</si>
  <si>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</si>
  <si>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</si>
  <si>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</si>
  <si>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</si>
  <si>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</si>
  <si>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</si>
  <si>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</si>
  <si>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</si>
  <si>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</si>
  <si>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</si>
  <si>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</si>
  <si>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</si>
  <si>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</si>
  <si>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</si>
  <si>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</si>
  <si>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</si>
  <si>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</si>
  <si>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</si>
  <si>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</si>
  <si>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</si>
  <si>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</si>
  <si>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</si>
  <si>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</si>
  <si>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</si>
  <si>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</si>
  <si>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</si>
  <si>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</si>
  <si>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</si>
  <si>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</si>
  <si>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</si>
  <si>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</si>
  <si>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</si>
  <si>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</si>
  <si>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</si>
  <si>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</si>
  <si>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</si>
  <si>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</si>
  <si>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</si>
  <si>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</si>
  <si>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</si>
  <si>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</si>
  <si>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</si>
  <si>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</si>
  <si>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</si>
  <si>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</si>
  <si>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</si>
  <si>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</si>
  <si>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</si>
  <si>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</si>
  <si>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</si>
  <si>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</si>
  <si>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</si>
  <si>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</si>
  <si>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</si>
  <si>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</si>
  <si>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</si>
  <si>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</si>
  <si>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</si>
  <si>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</si>
  <si>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</si>
  <si>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</si>
  <si>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</si>
  <si>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</si>
  <si>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</si>
  <si>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</si>
  <si>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</si>
  <si>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</si>
  <si>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</si>
  <si>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</si>
  <si>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</si>
  <si>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</si>
  <si>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</si>
  <si>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</si>
  <si>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</si>
  <si>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</si>
  <si>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</si>
  <si>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</si>
  <si>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</si>
  <si>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</si>
  <si>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</si>
  <si>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</si>
  <si>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</si>
  <si>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</si>
  <si>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</si>
  <si>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</si>
  <si>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</si>
  <si>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</si>
  <si>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</si>
  <si>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</si>
  <si>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</si>
  <si>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</si>
  <si>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</si>
  <si>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</si>
  <si>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</si>
  <si>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</si>
  <si>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</si>
  <si>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</si>
  <si>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</si>
  <si>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</si>
  <si>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</si>
  <si>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</si>
  <si>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</si>
  <si>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</si>
  <si>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</si>
  <si>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</si>
  <si>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</si>
  <si>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</si>
  <si>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</si>
  <si>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</si>
  <si>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</si>
  <si>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</si>
  <si>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</si>
  <si>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</si>
  <si>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</si>
  <si>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</si>
  <si>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</si>
  <si>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</si>
  <si>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</si>
  <si>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</si>
  <si>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</si>
  <si>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</si>
  <si>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</si>
  <si>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</si>
  <si>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</si>
  <si>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</si>
  <si>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</si>
  <si>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</si>
  <si>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</si>
  <si>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</si>
  <si>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</si>
  <si>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</si>
  <si>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</si>
  <si>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</si>
  <si>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</si>
  <si>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</si>
  <si>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</si>
  <si>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</si>
  <si>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</si>
  <si>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</si>
  <si>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</si>
  <si>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</si>
  <si>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</si>
  <si>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</si>
  <si>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</si>
  <si>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</si>
  <si>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</si>
  <si>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</si>
  <si>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</si>
  <si>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</si>
  <si>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</si>
  <si>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</si>
  <si>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</si>
  <si>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</si>
  <si>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</si>
  <si>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</si>
  <si>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</si>
  <si>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</si>
  <si>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</si>
  <si>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</si>
  <si>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</si>
  <si>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</si>
  <si>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</si>
  <si>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</si>
  <si>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</si>
  <si>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</si>
  <si>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</si>
  <si>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</si>
  <si>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</si>
  <si>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</si>
  <si>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</si>
  <si>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</si>
  <si>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</si>
  <si>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</si>
  <si>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</si>
  <si>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</si>
  <si>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</si>
  <si>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</si>
  <si>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</si>
  <si>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</si>
  <si>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</si>
  <si>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</si>
  <si>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</si>
  <si>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</si>
  <si>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</si>
  <si>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</si>
  <si>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</si>
  <si>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</si>
  <si>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</si>
  <si>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</si>
  <si>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</si>
  <si>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</si>
  <si>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</si>
  <si>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</si>
  <si>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</si>
  <si>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</si>
  <si>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</si>
  <si>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</si>
  <si>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</si>
  <si>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</si>
  <si>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</si>
  <si>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</si>
  <si>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</si>
  <si>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</si>
  <si>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</si>
  <si>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</si>
  <si>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</si>
  <si>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</si>
  <si>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</si>
  <si>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</si>
  <si>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</si>
  <si>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</si>
  <si>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</si>
  <si>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</si>
  <si>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</si>
  <si>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</si>
  <si>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</si>
  <si>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</si>
  <si>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</si>
  <si>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</si>
  <si>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</si>
  <si>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</si>
  <si>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</si>
  <si>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</si>
  <si>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</si>
  <si>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</si>
  <si>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</si>
  <si>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</si>
  <si>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</si>
  <si>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</si>
  <si>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</si>
  <si>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</si>
  <si>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</si>
  <si>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</si>
  <si>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</si>
  <si>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</si>
  <si>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</si>
  <si>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</si>
  <si>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</si>
  <si>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</si>
  <si>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</si>
  <si>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</si>
  <si>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</si>
  <si>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</si>
  <si>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</si>
  <si>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</si>
  <si>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</si>
  <si>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</si>
  <si>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</si>
  <si>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</si>
  <si>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</si>
  <si>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</si>
  <si>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</si>
  <si>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</si>
  <si>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</si>
  <si>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</si>
  <si>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</si>
  <si>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</si>
  <si>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</si>
  <si>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</si>
  <si>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</si>
  <si>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</si>
  <si>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</si>
  <si>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</si>
  <si>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</si>
  <si>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</si>
  <si>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</si>
  <si>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</si>
  <si>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</si>
  <si>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</si>
  <si>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</si>
  <si>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</si>
  <si>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</si>
  <si>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</si>
  <si>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</si>
  <si>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</si>
  <si>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</si>
  <si>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</si>
  <si>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</si>
  <si>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</si>
  <si>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</si>
  <si>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</si>
  <si>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</si>
  <si>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</si>
  <si>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</si>
  <si>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</si>
  <si>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</si>
  <si>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</si>
  <si>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</si>
  <si>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</si>
  <si>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</si>
  <si>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</si>
  <si>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</si>
  <si>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</si>
  <si>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</si>
  <si>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</si>
  <si>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</si>
  <si>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</si>
  <si>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</si>
  <si>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</si>
  <si>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</si>
  <si>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</si>
  <si>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</si>
  <si>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</si>
  <si>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</si>
  <si>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</si>
  <si>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</si>
  <si>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</si>
  <si>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</si>
  <si>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</si>
  <si>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</si>
  <si>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</si>
  <si>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</si>
  <si>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</si>
  <si>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</si>
  <si>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</si>
  <si>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</si>
  <si>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</si>
  <si>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</si>
  <si>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</si>
  <si>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</si>
  <si>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</si>
  <si>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</si>
  <si>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</si>
  <si>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</si>
  <si>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</si>
  <si>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</si>
  <si>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</si>
  <si>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</si>
  <si>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</si>
  <si>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</si>
  <si>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</si>
  <si>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</si>
  <si>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</si>
  <si>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</si>
  <si>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</si>
  <si>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</si>
  <si>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</si>
  <si>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</si>
  <si>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</si>
  <si>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</si>
  <si>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</si>
  <si>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</si>
  <si>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</si>
  <si>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</si>
  <si>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</si>
  <si>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</si>
  <si>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</si>
  <si>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</si>
  <si>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</si>
  <si>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</si>
  <si>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</si>
  <si>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</si>
  <si>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</si>
  <si>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</si>
  <si>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</si>
  <si>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</si>
  <si>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</si>
  <si>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</si>
  <si>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</si>
  <si>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</si>
  <si>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</si>
  <si>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</si>
  <si>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</si>
  <si>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</si>
  <si>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</si>
  <si>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</si>
  <si>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</si>
  <si>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</si>
  <si>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</si>
  <si>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</si>
  <si>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</si>
  <si>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</si>
  <si>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</si>
  <si>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</si>
  <si>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</si>
  <si>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</si>
  <si>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</si>
  <si>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</si>
  <si>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</si>
  <si>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</si>
  <si>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</si>
  <si>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</si>
  <si>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</si>
  <si>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</si>
  <si>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</si>
  <si>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</si>
  <si>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</si>
  <si>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</si>
  <si>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</si>
  <si>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</si>
  <si>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</si>
  <si>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</si>
  <si>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</si>
  <si>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</si>
  <si>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</si>
  <si>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</si>
  <si>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</si>
  <si>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</si>
  <si>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</si>
  <si>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</si>
  <si>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</si>
  <si>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</si>
  <si>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</si>
  <si>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</si>
  <si>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</si>
  <si>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</si>
  <si>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</si>
  <si>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</si>
  <si>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</si>
  <si>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</si>
  <si>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</si>
  <si>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</si>
  <si>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</si>
  <si>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</si>
  <si>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</si>
  <si>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</si>
  <si>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</si>
  <si>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</si>
  <si>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</si>
  <si>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</si>
  <si>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</si>
  <si>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</si>
  <si>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</si>
  <si>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</si>
  <si>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</si>
  <si>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</si>
  <si>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</si>
  <si>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</si>
  <si>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</si>
  <si>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</si>
  <si>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</si>
  <si>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</si>
  <si>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</si>
  <si>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</si>
  <si>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</si>
  <si>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</si>
  <si>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</si>
  <si>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</si>
  <si>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</si>
  <si>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</si>
  <si>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</si>
  <si>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</si>
  <si>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</si>
  <si>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</si>
  <si>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</si>
  <si>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</si>
  <si>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</si>
  <si>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</si>
  <si>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</si>
  <si>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</si>
  <si>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</si>
  <si>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</si>
  <si>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</si>
  <si>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</si>
  <si>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</si>
  <si>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</si>
  <si>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</si>
  <si>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</si>
  <si>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</si>
  <si>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</si>
  <si>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</si>
  <si>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</si>
  <si>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</si>
  <si>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</si>
  <si>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</si>
  <si>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</si>
  <si>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</si>
  <si>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</si>
  <si>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</si>
  <si>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</si>
  <si>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</si>
  <si>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</si>
  <si>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</si>
  <si>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</si>
  <si>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</si>
  <si>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</si>
  <si>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</si>
  <si>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</si>
  <si>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</si>
  <si>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</si>
  <si>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</si>
  <si>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</si>
  <si>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</si>
  <si>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</si>
  <si>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</si>
  <si>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</si>
  <si>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</si>
  <si>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</si>
  <si>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</si>
  <si>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</si>
  <si>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</si>
  <si>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</si>
  <si>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</si>
  <si>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</si>
  <si>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</si>
  <si>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</si>
  <si>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</si>
  <si>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</si>
  <si>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</si>
  <si>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</si>
  <si>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</si>
  <si>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</si>
  <si>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</si>
  <si>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</si>
  <si>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</si>
  <si>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</si>
  <si>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</si>
  <si>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</si>
  <si>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</si>
  <si>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</si>
  <si>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</si>
  <si>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</si>
  <si>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</si>
  <si>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</si>
  <si>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</si>
  <si>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</si>
  <si>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</si>
  <si>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</si>
  <si>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</si>
  <si>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</si>
  <si>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</si>
  <si>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</si>
  <si>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</si>
  <si>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</si>
  <si>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</si>
  <si>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</si>
  <si>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</si>
  <si>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</si>
  <si>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</si>
  <si>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</si>
  <si>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</si>
  <si>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</si>
  <si>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</si>
  <si>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</si>
  <si>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</si>
  <si>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</si>
  <si>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</si>
  <si>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</si>
  <si>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</si>
  <si>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</si>
  <si>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</si>
  <si>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</si>
  <si>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</si>
  <si>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</si>
  <si>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</si>
  <si>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</si>
  <si>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</si>
  <si>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</si>
  <si>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</si>
  <si>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</si>
  <si>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</si>
  <si>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</si>
  <si>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</si>
  <si>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</si>
  <si>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</si>
  <si>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</si>
  <si>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</si>
  <si>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</si>
  <si>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</si>
  <si>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</si>
  <si>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</si>
  <si>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</si>
  <si>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</si>
  <si>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</si>
  <si>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</si>
  <si>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</si>
  <si>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</si>
  <si>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</si>
  <si>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</si>
  <si>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</si>
  <si>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</si>
  <si>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</si>
  <si>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</si>
  <si>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</si>
  <si>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</si>
  <si>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</si>
  <si>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</si>
  <si>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</si>
  <si>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</si>
  <si>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</si>
  <si>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</si>
  <si>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</si>
  <si>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</si>
  <si>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</si>
  <si>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</si>
  <si>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</si>
  <si>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</si>
  <si>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</si>
  <si>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</si>
  <si>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</si>
  <si>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</si>
  <si>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</si>
  <si>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</si>
  <si>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</si>
  <si>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</si>
  <si>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</si>
  <si>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</si>
  <si>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</si>
  <si>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</si>
  <si>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</si>
  <si>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</si>
  <si>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</si>
  <si>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</si>
  <si>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</si>
  <si>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</si>
  <si>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</si>
  <si>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</si>
  <si>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</si>
  <si>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</si>
  <si>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</si>
  <si>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</si>
  <si>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</si>
  <si>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</si>
  <si>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</si>
  <si>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</si>
  <si>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</si>
  <si>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</si>
  <si>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</si>
  <si>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</si>
  <si>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</si>
  <si>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</si>
  <si>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</si>
  <si>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</si>
  <si>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</si>
  <si>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</si>
  <si>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</si>
  <si>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</si>
  <si>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</si>
  <si>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</si>
  <si>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</si>
  <si>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</si>
  <si>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</si>
  <si>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</si>
  <si>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</si>
  <si>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</si>
  <si>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</si>
  <si>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</si>
  <si>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</si>
  <si>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</si>
  <si>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</si>
  <si>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</si>
  <si>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</si>
  <si>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</si>
  <si>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</si>
  <si>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</si>
  <si>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</si>
  <si>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</si>
  <si>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</si>
  <si>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</si>
  <si>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</si>
  <si>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</si>
  <si>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</si>
  <si>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</si>
  <si>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</si>
  <si>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</si>
  <si>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</si>
  <si>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</si>
  <si>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</si>
  <si>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</si>
  <si>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</si>
  <si>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</si>
  <si>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</si>
  <si>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</si>
  <si>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</si>
  <si>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</si>
  <si>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</si>
  <si>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</si>
  <si>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</si>
  <si>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</si>
  <si>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</si>
  <si>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</si>
  <si>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</si>
  <si>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</si>
  <si>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</si>
  <si>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</si>
  <si>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</si>
  <si>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</si>
  <si>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</si>
  <si>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</si>
  <si>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</si>
  <si>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</si>
  <si>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</si>
  <si>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</si>
  <si>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</si>
  <si>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</si>
  <si>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</si>
  <si>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</si>
  <si>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</si>
  <si>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</si>
  <si>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</si>
  <si>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</si>
  <si>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</si>
  <si>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</si>
  <si>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</si>
  <si>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</si>
  <si>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</si>
  <si>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</si>
  <si>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</si>
  <si>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</si>
  <si>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</si>
  <si>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</si>
  <si>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</si>
  <si>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</si>
  <si>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</si>
  <si>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</si>
  <si>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</si>
  <si>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</si>
  <si>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</si>
  <si>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</si>
  <si>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</si>
  <si>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</si>
  <si>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</si>
  <si>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</si>
  <si>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</si>
  <si>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</si>
  <si>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</si>
  <si>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</si>
  <si>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</si>
  <si>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</si>
  <si>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</si>
  <si>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</si>
  <si>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</si>
  <si>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</si>
  <si>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</si>
  <si>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</si>
  <si>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</si>
  <si>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</si>
  <si>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</si>
  <si>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</si>
  <si>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</si>
  <si>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</si>
  <si>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</si>
  <si>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</si>
  <si>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</si>
  <si>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</si>
  <si>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</si>
  <si>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</si>
  <si>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</si>
  <si>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</si>
  <si>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</si>
  <si>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</si>
  <si>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</si>
  <si>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</si>
  <si>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</si>
  <si>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</si>
  <si>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</si>
  <si>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</si>
  <si>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</si>
  <si>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</si>
  <si>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</si>
  <si>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</si>
  <si>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</si>
  <si>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</si>
  <si>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</si>
  <si>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</si>
  <si>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</si>
  <si>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</si>
  <si>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</si>
  <si>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</si>
  <si>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</si>
  <si>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</si>
  <si>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</si>
  <si>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</si>
  <si>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</si>
  <si>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</si>
  <si>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</si>
  <si>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</si>
  <si>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</si>
  <si>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</si>
  <si>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</si>
  <si>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</si>
  <si>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</si>
  <si>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</si>
  <si>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</si>
  <si>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</si>
  <si>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</si>
  <si>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</si>
  <si>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</si>
  <si>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</si>
  <si>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</si>
  <si>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</si>
  <si>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</si>
  <si>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</si>
  <si>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</si>
  <si>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</si>
  <si>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</si>
  <si>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</si>
  <si>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</si>
  <si>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</si>
  <si>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</si>
  <si>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</si>
  <si>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</si>
  <si>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</si>
  <si>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</si>
  <si>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</si>
  <si>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</si>
  <si>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</si>
  <si>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</si>
  <si>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</si>
  <si>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</si>
  <si>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</si>
  <si>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</si>
  <si>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</si>
  <si>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</si>
  <si>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</si>
  <si>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</si>
  <si>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</si>
  <si>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</si>
  <si>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</si>
  <si>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</si>
  <si>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</si>
  <si>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</si>
  <si>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</si>
  <si>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</si>
  <si>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</si>
  <si>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</si>
  <si>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</si>
  <si>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</si>
  <si>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</si>
  <si>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</si>
  <si>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</si>
  <si>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</si>
  <si>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</si>
  <si>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</si>
  <si>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</si>
  <si>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</si>
  <si>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</si>
  <si>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</si>
  <si>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</si>
  <si>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</si>
  <si>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</si>
  <si>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</si>
  <si>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</si>
  <si>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</si>
  <si>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</si>
  <si>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</si>
  <si>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</si>
  <si>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</si>
  <si>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</si>
  <si>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</si>
  <si>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</si>
  <si>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</si>
  <si>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</si>
  <si>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</si>
  <si>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</si>
  <si>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</si>
  <si>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</si>
  <si>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</si>
  <si>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</si>
  <si>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</si>
  <si>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</si>
  <si>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</si>
  <si>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</si>
  <si>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</si>
  <si>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</si>
  <si>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</si>
  <si>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</si>
  <si>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</si>
  <si>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</si>
  <si>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</si>
  <si>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</si>
  <si>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</si>
  <si>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</si>
  <si>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</si>
  <si>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</si>
  <si>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</si>
  <si>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</si>
  <si>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</si>
  <si>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</si>
  <si>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</si>
  <si>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</si>
  <si>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</si>
  <si>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</si>
  <si>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</si>
  <si>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</si>
  <si>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</si>
  <si>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</si>
  <si>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</si>
  <si>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</si>
  <si>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</si>
  <si>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</si>
  <si>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</si>
  <si>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</si>
  <si>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</si>
  <si>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</si>
  <si>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</si>
  <si>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</si>
  <si>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</si>
  <si>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</si>
  <si>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</si>
  <si>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</si>
  <si>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</si>
  <si>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</si>
  <si>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</si>
  <si>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</si>
  <si>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</si>
  <si>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</si>
  <si>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</si>
  <si>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</si>
  <si>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</si>
  <si>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</si>
  <si>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</si>
  <si>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</si>
  <si>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</si>
  <si>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</si>
  <si>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</si>
  <si>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</si>
  <si>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</si>
  <si>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</si>
  <si>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</si>
  <si>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</si>
  <si>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</si>
  <si>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</si>
  <si>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</si>
  <si>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</si>
  <si>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</si>
  <si>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</si>
  <si>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</si>
  <si>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</si>
  <si>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</si>
  <si>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</si>
  <si>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</si>
  <si>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</si>
  <si>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</si>
  <si>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</si>
  <si>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</si>
  <si>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</si>
  <si>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</si>
  <si>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</si>
  <si>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</si>
  <si>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</si>
  <si>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</si>
  <si>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</si>
  <si>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</si>
  <si>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</si>
  <si>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</si>
  <si>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</si>
  <si>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</si>
  <si>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</si>
  <si>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</si>
  <si>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</si>
  <si>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</si>
  <si>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</si>
  <si>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</si>
  <si>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</si>
  <si>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</si>
  <si>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</si>
  <si>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</si>
  <si>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</si>
  <si>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</si>
  <si>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</si>
  <si>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</si>
  <si>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</si>
  <si>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</si>
  <si>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</si>
  <si>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</si>
  <si>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</si>
  <si>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</si>
  <si>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</si>
  <si>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</si>
  <si>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</si>
  <si>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</si>
  <si>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</si>
  <si>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</si>
  <si>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</si>
  <si>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</si>
  <si>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</si>
  <si>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</si>
  <si>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</si>
  <si>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</si>
  <si>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</si>
  <si>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</si>
  <si>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</si>
  <si>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</si>
  <si>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</si>
  <si>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</si>
  <si>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</si>
  <si>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</si>
  <si>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</si>
  <si>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</si>
  <si>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</si>
  <si>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</si>
  <si>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</si>
  <si>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</si>
  <si>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</si>
  <si>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</si>
  <si>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</si>
  <si>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</si>
  <si>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</si>
  <si>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</si>
  <si>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</si>
  <si>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</si>
  <si>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</si>
  <si>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</si>
  <si>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</si>
  <si>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</si>
  <si>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</si>
  <si>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</si>
  <si>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</si>
  <si>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</si>
  <si>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</si>
  <si>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</si>
  <si>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</si>
  <si>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</si>
  <si>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</si>
  <si>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</si>
  <si>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</si>
  <si>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</si>
  <si>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</si>
  <si>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</si>
  <si>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</si>
  <si>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</si>
  <si>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</si>
  <si>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</si>
  <si>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</si>
  <si>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</si>
  <si>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</si>
  <si>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</si>
  <si>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</si>
  <si>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</si>
  <si>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</si>
  <si>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</si>
  <si>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</si>
  <si>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</si>
  <si>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</si>
  <si>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</si>
  <si>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</si>
  <si>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</si>
  <si>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</si>
  <si>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</si>
  <si>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</si>
  <si>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</si>
  <si>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</si>
  <si>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</si>
  <si>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</si>
  <si>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</si>
  <si>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</si>
  <si>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</si>
  <si>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</si>
  <si>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</si>
  <si>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</si>
  <si>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</si>
  <si>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</si>
  <si>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</si>
  <si>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</si>
  <si>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</si>
  <si>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</si>
  <si>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</si>
  <si>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</si>
  <si>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</si>
  <si>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</si>
  <si>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</si>
  <si>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</si>
  <si>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</si>
  <si>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</si>
  <si>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</si>
  <si>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</si>
  <si>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</si>
  <si>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</si>
  <si>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</si>
  <si>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</si>
  <si>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</si>
  <si>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</si>
  <si>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</si>
  <si>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</si>
  <si>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</si>
  <si>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</si>
  <si>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</si>
  <si>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</si>
  <si>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</si>
  <si>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</si>
  <si>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</si>
  <si>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</si>
  <si>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</si>
  <si>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</si>
  <si>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</si>
  <si>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</si>
  <si>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</si>
  <si>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</si>
  <si>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</si>
  <si>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</si>
  <si>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</si>
  <si>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</si>
  <si>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</si>
  <si>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</si>
  <si>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</si>
  <si>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</si>
  <si>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</si>
  <si>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</si>
  <si>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</si>
  <si>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</si>
  <si>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</si>
  <si>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</si>
  <si>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</si>
  <si>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</si>
  <si>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</si>
  <si>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</si>
  <si>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</si>
  <si>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</si>
  <si>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</si>
  <si>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</si>
  <si>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</si>
  <si>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</si>
  <si>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</si>
  <si>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</si>
  <si>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</si>
  <si>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</si>
  <si>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</si>
  <si>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</si>
  <si>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</si>
  <si>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</si>
  <si>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</si>
  <si>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</si>
  <si>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</si>
  <si>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</si>
  <si>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</si>
  <si>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</si>
  <si>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</si>
  <si>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</si>
  <si>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</si>
  <si>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</si>
  <si>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</si>
  <si>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</si>
  <si>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</si>
  <si>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</si>
  <si>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</si>
  <si>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</si>
  <si>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</si>
  <si>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</si>
  <si>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</si>
  <si>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</si>
  <si>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</si>
  <si>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</si>
  <si>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</si>
  <si>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</si>
  <si>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</si>
  <si>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</si>
  <si>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</si>
  <si>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</si>
  <si>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</si>
  <si>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</si>
  <si>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</si>
  <si>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</si>
  <si>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</si>
  <si>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</si>
  <si>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</si>
  <si>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</si>
  <si>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</si>
  <si>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</si>
  <si>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</si>
  <si>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</si>
  <si>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</si>
  <si>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</si>
  <si>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</si>
  <si>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</si>
  <si>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</si>
  <si>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</si>
  <si>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</si>
  <si>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</si>
  <si>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</si>
  <si>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</si>
  <si>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</si>
  <si>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</si>
  <si>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</si>
  <si>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</si>
  <si>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</si>
  <si>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</si>
  <si>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</si>
  <si>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</si>
  <si>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</si>
  <si>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</si>
  <si>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</si>
  <si>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</si>
  <si>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</si>
  <si>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</si>
  <si>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</si>
  <si>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</si>
  <si>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</si>
  <si>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</si>
  <si>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</si>
  <si>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</si>
  <si>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</si>
  <si>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</si>
  <si>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</si>
  <si>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</si>
  <si>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</si>
  <si>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</si>
  <si>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</si>
  <si>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</si>
  <si>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</si>
  <si>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</si>
  <si>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</si>
  <si>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</si>
  <si>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</si>
  <si>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</si>
  <si>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</si>
  <si>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</si>
  <si>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</si>
  <si>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</si>
  <si>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</si>
  <si>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</si>
  <si>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</si>
  <si>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</si>
  <si>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</si>
  <si>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</si>
  <si>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</si>
  <si>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</si>
  <si>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</si>
  <si>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</si>
  <si>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</si>
  <si>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</si>
  <si>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</si>
  <si>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</si>
  <si>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</si>
  <si>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</si>
  <si>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</si>
  <si>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</si>
  <si>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</si>
  <si>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</si>
  <si>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</si>
  <si>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</si>
  <si>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</si>
  <si>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</si>
  <si>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</si>
  <si>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</si>
  <si>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</si>
  <si>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</si>
  <si>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</si>
  <si>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</si>
  <si>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</si>
  <si>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</si>
  <si>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</si>
  <si>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</si>
  <si>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</si>
  <si>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</si>
  <si>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</si>
  <si>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</si>
  <si>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</si>
  <si>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</si>
  <si>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</si>
  <si>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</si>
  <si>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</si>
  <si>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</si>
  <si>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</si>
  <si>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</si>
  <si>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</si>
  <si>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</si>
  <si>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</si>
  <si>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</si>
  <si>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</si>
  <si>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</si>
  <si>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</si>
  <si>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</si>
  <si>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</si>
  <si>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</si>
  <si>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</si>
  <si>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</si>
  <si>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</si>
  <si>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</si>
  <si>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</si>
  <si>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</si>
  <si>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</si>
  <si>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</si>
  <si>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</si>
  <si>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</si>
  <si>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</si>
  <si>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</si>
  <si>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</si>
  <si>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</si>
  <si>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</si>
  <si>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</si>
  <si>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</si>
  <si>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</si>
  <si>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</si>
  <si>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</si>
  <si>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</si>
  <si>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</si>
  <si>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</si>
  <si>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</si>
  <si>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</si>
  <si>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</si>
  <si>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</si>
  <si>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</si>
  <si>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</si>
  <si>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</si>
  <si>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</si>
  <si>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</si>
  <si>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</si>
  <si>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</si>
  <si>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</si>
  <si>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</si>
  <si>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</si>
  <si>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</si>
  <si>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</si>
  <si>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</si>
  <si>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</si>
  <si>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</si>
  <si>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</si>
  <si>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</si>
  <si>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</si>
  <si>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</si>
  <si>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</si>
  <si>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</si>
  <si>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</si>
  <si>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</si>
  <si>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</si>
  <si>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</si>
  <si>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</si>
  <si>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</si>
  <si>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</si>
  <si>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</si>
  <si>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</si>
  <si>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</si>
  <si>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</si>
  <si>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</si>
  <si>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</si>
  <si>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</si>
  <si>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</si>
  <si>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</si>
  <si>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</si>
  <si>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</si>
  <si>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</si>
  <si>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</si>
  <si>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</si>
  <si>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</si>
  <si>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</si>
  <si>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</si>
  <si>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</si>
  <si>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</si>
  <si>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</si>
  <si>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</si>
  <si>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</si>
  <si>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</si>
  <si>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</si>
  <si>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</si>
  <si>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</si>
  <si>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</si>
  <si>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</si>
  <si>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</si>
  <si>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</si>
  <si>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</si>
  <si>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</si>
  <si>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</si>
  <si>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</si>
  <si>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</si>
  <si>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</si>
  <si>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</si>
  <si>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</si>
  <si>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</si>
  <si>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</si>
  <si>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</si>
  <si>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</si>
  <si>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</si>
  <si>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</si>
  <si>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</si>
  <si>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</si>
  <si>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</si>
  <si>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</si>
  <si>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</si>
  <si>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</si>
  <si>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</si>
  <si>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</si>
  <si>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</si>
  <si>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</si>
  <si>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</si>
  <si>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</si>
  <si>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</si>
  <si>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</si>
  <si>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</si>
  <si>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</si>
  <si>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</si>
  <si>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</si>
  <si>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</si>
  <si>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</si>
  <si>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</si>
  <si>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</si>
  <si>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</si>
  <si>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</si>
  <si>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</si>
  <si>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</si>
  <si>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</si>
  <si>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</si>
  <si>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</si>
  <si>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</si>
  <si>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</si>
  <si>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</si>
  <si>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</si>
  <si>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</si>
  <si>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</si>
  <si>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</si>
  <si>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</si>
  <si>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</si>
  <si>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</si>
  <si>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</si>
  <si>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</si>
  <si>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</si>
  <si>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</si>
  <si>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</si>
  <si>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</si>
  <si>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</si>
  <si>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</si>
  <si>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</si>
  <si>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</si>
  <si>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</si>
  <si>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</si>
  <si>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</si>
  <si>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</si>
  <si>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</si>
  <si>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</si>
  <si>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</si>
  <si>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</si>
  <si>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</si>
  <si>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</si>
  <si>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</si>
  <si>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</si>
  <si>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</si>
  <si>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</si>
  <si>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</si>
  <si>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</si>
  <si>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</si>
  <si>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</si>
  <si>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</si>
  <si>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</si>
  <si>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</si>
  <si>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</si>
  <si>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</si>
  <si>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</si>
  <si>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</si>
  <si>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</si>
  <si>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</si>
  <si>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</si>
  <si>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</si>
  <si>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</si>
  <si>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</si>
  <si>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</si>
  <si>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</si>
  <si>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</si>
  <si>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</si>
  <si>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</si>
  <si>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</si>
  <si>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</si>
  <si>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</si>
  <si>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</si>
  <si>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</si>
  <si>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</si>
  <si>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</si>
  <si>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</si>
  <si>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</si>
  <si>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</si>
  <si>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</si>
  <si>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</si>
  <si>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</si>
  <si>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</si>
  <si>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</si>
  <si>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</si>
  <si>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</si>
  <si>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</si>
  <si>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</si>
  <si>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</si>
  <si>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</si>
  <si>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</si>
  <si>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</si>
  <si>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</si>
  <si>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</si>
  <si>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</si>
  <si>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</si>
  <si>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</si>
  <si>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</si>
  <si>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</si>
  <si>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</si>
  <si>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</si>
  <si>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</si>
  <si>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</si>
  <si>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</si>
  <si>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</si>
  <si>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</si>
  <si>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</si>
  <si>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</si>
  <si>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</si>
  <si>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</si>
  <si>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</si>
  <si>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</si>
  <si>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</si>
  <si>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</si>
  <si>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</si>
  <si>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</si>
  <si>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</si>
  <si>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</si>
  <si>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</si>
  <si>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</si>
  <si>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</si>
  <si>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</si>
  <si>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</si>
  <si>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</si>
  <si>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</si>
  <si>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</si>
  <si>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</si>
  <si>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</si>
  <si>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</si>
  <si>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</si>
  <si>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</si>
  <si>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</si>
  <si>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</si>
  <si>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</si>
  <si>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</si>
  <si>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</si>
  <si>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</si>
  <si>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</si>
  <si>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</si>
  <si>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</si>
  <si>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</si>
  <si>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</si>
  <si>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</si>
  <si>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</si>
  <si>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</si>
  <si>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</si>
  <si>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</si>
  <si>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</si>
  <si>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</si>
  <si>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</si>
  <si>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</si>
  <si>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</si>
  <si>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</si>
  <si>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</si>
  <si>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</si>
  <si>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</si>
  <si>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</si>
  <si>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</si>
  <si>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</si>
  <si>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</si>
  <si>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</si>
  <si>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</si>
  <si>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</si>
  <si>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</si>
  <si>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</si>
  <si>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</si>
  <si>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</si>
  <si>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</si>
  <si>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</si>
  <si>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</si>
  <si>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</si>
  <si>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</si>
  <si>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</si>
  <si>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</si>
  <si>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</si>
  <si>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</si>
  <si>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</si>
  <si>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</si>
  <si>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</si>
  <si>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</si>
  <si>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</si>
  <si>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</si>
  <si>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</si>
  <si>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</si>
  <si>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</si>
  <si>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</si>
  <si>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</si>
  <si>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</si>
  <si>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</si>
  <si>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</si>
  <si>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</si>
  <si>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</si>
  <si>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</si>
  <si>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</si>
  <si>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</si>
  <si>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</si>
  <si>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</si>
  <si>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</si>
  <si>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</si>
  <si>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</si>
  <si>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</si>
  <si>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</si>
  <si>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</si>
  <si>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</si>
  <si>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</si>
  <si>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</si>
  <si>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</si>
  <si>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</si>
  <si>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</si>
  <si>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</si>
  <si>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</si>
  <si>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</si>
  <si>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</si>
  <si>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</si>
  <si>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</si>
  <si>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</si>
  <si>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</si>
  <si>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</si>
  <si>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</si>
  <si>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</si>
  <si>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</si>
  <si>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</si>
  <si>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</si>
  <si>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</si>
  <si>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</si>
  <si>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</si>
  <si>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</si>
  <si>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</si>
  <si>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</si>
  <si>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</si>
  <si>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</si>
  <si>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</si>
  <si>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</si>
  <si>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</si>
  <si>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</si>
  <si>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</si>
  <si>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</si>
  <si>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</si>
  <si>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</si>
  <si>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</si>
  <si>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</si>
  <si>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</si>
  <si>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</si>
  <si>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</si>
  <si>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</si>
  <si>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</si>
  <si>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</si>
  <si>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</si>
  <si>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</si>
  <si>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</si>
  <si>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</si>
  <si>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</si>
  <si>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</si>
  <si>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</si>
  <si>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</si>
  <si>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</si>
  <si>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</si>
  <si>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</si>
  <si>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</si>
  <si>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</si>
  <si>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</si>
  <si>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</si>
  <si>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</si>
  <si>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</si>
  <si>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</si>
  <si>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</si>
  <si>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</si>
  <si>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</si>
  <si>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</si>
  <si>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</si>
  <si>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</si>
  <si>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</si>
  <si>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</si>
  <si>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</si>
  <si>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</si>
  <si>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</si>
  <si>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</si>
  <si>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</si>
  <si>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</si>
  <si>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</si>
  <si>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</si>
  <si>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</si>
  <si>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</si>
  <si>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</si>
  <si>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</si>
  <si>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</si>
  <si>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</si>
  <si>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</si>
  <si>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</si>
  <si>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</si>
  <si>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</si>
  <si>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</si>
  <si>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</si>
  <si>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</si>
  <si>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</si>
  <si>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</si>
  <si>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</si>
  <si>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</si>
  <si>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</si>
  <si>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</si>
  <si>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</si>
  <si>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</si>
  <si>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</si>
  <si>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</si>
  <si>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</si>
  <si>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</si>
  <si>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</si>
  <si>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</si>
  <si>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</si>
  <si>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</si>
  <si>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</si>
  <si>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</si>
  <si>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</si>
  <si>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</si>
  <si>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</si>
  <si>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</si>
  <si>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</si>
  <si>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</si>
  <si>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</si>
  <si>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</si>
  <si>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</si>
  <si>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</si>
  <si>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</si>
  <si>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</si>
  <si>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</si>
  <si>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</si>
  <si>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</si>
  <si>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</si>
  <si>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</si>
  <si>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</si>
  <si>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</si>
  <si>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</si>
  <si>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</si>
  <si>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</si>
  <si>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</si>
  <si>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</si>
  <si>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</si>
  <si>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</si>
  <si>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</si>
  <si>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</si>
  <si>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</si>
  <si>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</si>
  <si>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</si>
  <si>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</si>
  <si>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</si>
  <si>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</si>
  <si>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</si>
  <si>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</si>
  <si>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</si>
  <si>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</si>
  <si>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</si>
  <si>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</si>
  <si>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</si>
  <si>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</si>
  <si>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</si>
  <si>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</si>
  <si>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</si>
  <si>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</si>
  <si>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</si>
  <si>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</si>
  <si>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</si>
  <si>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</si>
  <si>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</si>
  <si>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</si>
  <si>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</si>
  <si>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</si>
  <si>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</si>
  <si>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</si>
  <si>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</si>
  <si>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</si>
  <si>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</si>
  <si>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</si>
  <si>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</si>
  <si>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</si>
  <si>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</si>
  <si>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</si>
  <si>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</si>
  <si>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</si>
  <si>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</si>
  <si>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</si>
  <si>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</si>
  <si>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</si>
  <si>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</si>
  <si>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</si>
  <si>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</si>
  <si>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</si>
  <si>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</si>
  <si>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</si>
  <si>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</si>
  <si>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</si>
  <si>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</si>
  <si>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</si>
  <si>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</si>
  <si>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</si>
  <si>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</si>
  <si>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</si>
  <si>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</si>
  <si>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</si>
  <si>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</si>
  <si>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</si>
  <si>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</si>
  <si>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</si>
  <si>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</si>
  <si>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</si>
  <si>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</si>
  <si>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</si>
  <si>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</si>
  <si>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</si>
  <si>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</si>
  <si>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</si>
  <si>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</si>
  <si>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</si>
  <si>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</si>
  <si>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</si>
  <si>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</si>
  <si>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</si>
  <si>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</si>
  <si>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</si>
  <si>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</si>
  <si>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</si>
  <si>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</si>
  <si>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</si>
  <si>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</si>
  <si>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</si>
  <si>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</si>
  <si>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</si>
  <si>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</si>
  <si>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</si>
  <si>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</si>
  <si>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</si>
  <si>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</si>
  <si>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</si>
  <si>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</si>
  <si>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</si>
  <si>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</si>
  <si>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</si>
  <si>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</si>
  <si>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</si>
  <si>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</si>
  <si>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</si>
  <si>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</si>
  <si>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</si>
  <si>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</si>
  <si>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</si>
  <si>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</si>
  <si>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</si>
  <si>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</si>
  <si>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</si>
  <si>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</si>
  <si>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</si>
  <si>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</si>
  <si>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</si>
  <si>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</si>
  <si>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</si>
  <si>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</si>
  <si>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</si>
  <si>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</si>
  <si>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</si>
  <si>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</si>
  <si>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</si>
  <si>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</si>
  <si>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</si>
  <si>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</si>
  <si>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</si>
  <si>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</si>
  <si>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</si>
  <si>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</si>
  <si>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</si>
  <si>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</si>
  <si>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</si>
  <si>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</si>
  <si>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</si>
  <si>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</si>
  <si>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</si>
  <si>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</si>
  <si>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</si>
  <si>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</si>
  <si>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</si>
  <si>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</si>
  <si>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</si>
  <si>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</si>
  <si>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</si>
  <si>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</si>
  <si>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</si>
  <si>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</si>
  <si>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</si>
  <si>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</si>
  <si>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</si>
  <si>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</si>
  <si>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</si>
  <si>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</si>
  <si>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</si>
  <si>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</si>
  <si>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</si>
  <si>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</si>
  <si>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</si>
  <si>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</si>
  <si>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</si>
  <si>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</si>
  <si>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</si>
  <si>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</si>
  <si>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</si>
  <si>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</si>
  <si>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</si>
  <si>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</si>
  <si>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</si>
  <si>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</si>
  <si>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</si>
  <si>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</si>
  <si>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</si>
  <si>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</si>
  <si>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</si>
  <si>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</si>
  <si>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</si>
  <si>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</si>
  <si>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</si>
  <si>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</si>
  <si>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</si>
  <si>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</si>
  <si>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</si>
  <si>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</si>
  <si>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</si>
  <si>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</si>
  <si>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</si>
  <si>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</si>
  <si>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</si>
  <si>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</si>
  <si>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</si>
  <si>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</si>
  <si>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</si>
  <si>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</si>
  <si>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</si>
  <si>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</si>
  <si>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</si>
  <si>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</si>
  <si>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</si>
  <si>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</si>
  <si>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</si>
  <si>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</si>
  <si>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</si>
  <si>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</si>
  <si>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</si>
  <si>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</si>
  <si>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</si>
  <si>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</si>
  <si>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</si>
  <si>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</si>
  <si>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</si>
  <si>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</si>
  <si>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</si>
  <si>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</si>
  <si>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</si>
  <si>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</si>
  <si>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</si>
  <si>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</si>
  <si>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</si>
  <si>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</si>
  <si>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</si>
  <si>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</si>
  <si>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</si>
  <si>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</si>
  <si>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</si>
  <si>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</si>
  <si>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</si>
  <si>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</si>
  <si>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</si>
  <si>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</si>
  <si>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</si>
  <si>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</si>
  <si>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</si>
  <si>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</si>
  <si>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</si>
  <si>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</si>
  <si>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</si>
  <si>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</si>
  <si>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</si>
  <si>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</si>
  <si>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</si>
  <si>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</si>
  <si>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</si>
  <si>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</si>
  <si>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</si>
  <si>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</si>
  <si>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</si>
  <si>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</si>
  <si>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</si>
  <si>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</si>
  <si>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</si>
  <si>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</si>
  <si>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</si>
  <si>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</si>
  <si>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</si>
  <si>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</si>
  <si>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</si>
  <si>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</si>
  <si>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</si>
  <si>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</si>
  <si>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</si>
  <si>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</si>
  <si>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</si>
  <si>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</si>
  <si>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</si>
  <si>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</si>
  <si>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</si>
  <si>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</si>
  <si>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</si>
  <si>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</si>
  <si>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</si>
  <si>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</si>
  <si>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</si>
  <si>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</si>
  <si>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</si>
  <si>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</si>
  <si>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</si>
  <si>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</si>
  <si>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</si>
  <si>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</si>
  <si>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</si>
  <si>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</si>
  <si>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</si>
  <si>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</si>
  <si>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</si>
  <si>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</si>
  <si>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</si>
  <si>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</si>
  <si>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</si>
  <si>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</si>
  <si>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</si>
  <si>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</si>
  <si>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</si>
  <si>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</si>
  <si>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</si>
  <si>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</si>
  <si>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</si>
  <si>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</si>
  <si>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</si>
  <si>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</si>
  <si>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</si>
  <si>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</si>
  <si>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</si>
  <si>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</si>
  <si>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</si>
  <si>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</si>
  <si>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</si>
  <si>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</si>
  <si>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</si>
  <si>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</si>
  <si>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</si>
  <si>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</si>
  <si>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</si>
  <si>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</si>
  <si>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</si>
  <si>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</si>
  <si>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</si>
  <si>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</si>
  <si>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</si>
  <si>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</si>
  <si>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</si>
  <si>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</si>
  <si>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</si>
  <si>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</si>
  <si>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</si>
  <si>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</si>
  <si>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</si>
  <si>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</si>
  <si>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</si>
  <si>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</si>
  <si>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</si>
  <si>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</si>
  <si>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</si>
  <si>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</si>
  <si>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</si>
  <si>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</si>
  <si>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</si>
  <si>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</si>
  <si>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</si>
  <si>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</si>
  <si>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</si>
  <si>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</si>
  <si>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</si>
  <si>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</si>
  <si>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</si>
  <si>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</si>
  <si>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</si>
  <si>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</si>
  <si>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</si>
  <si>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</si>
  <si>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</si>
  <si>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</si>
  <si>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</si>
  <si>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</si>
  <si>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</si>
  <si>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</si>
  <si>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</si>
  <si>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</si>
  <si>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</si>
  <si>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</si>
  <si>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</si>
  <si>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</si>
  <si>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</si>
  <si>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</si>
  <si>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</si>
  <si>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</si>
  <si>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</si>
  <si>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</si>
  <si>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</si>
  <si>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</si>
  <si>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</si>
  <si>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</si>
  <si>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</si>
  <si>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</si>
  <si>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</si>
  <si>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</si>
  <si>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</si>
  <si>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</si>
  <si>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</si>
  <si>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</si>
  <si>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</si>
  <si>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</si>
  <si>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</si>
  <si>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</si>
  <si>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</si>
  <si>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</si>
  <si>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</si>
  <si>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</si>
  <si>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</si>
  <si>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</si>
  <si>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</si>
  <si>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</si>
  <si>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</si>
  <si>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</si>
  <si>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</si>
  <si>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</si>
  <si>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</si>
  <si>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</si>
  <si>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</si>
  <si>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</si>
  <si>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</si>
  <si>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</si>
  <si>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</si>
  <si>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</si>
  <si>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</si>
  <si>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</si>
  <si>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</si>
  <si>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</si>
  <si>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</si>
  <si>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</si>
  <si>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</si>
  <si>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</si>
  <si>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</si>
  <si>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</si>
  <si>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</si>
  <si>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</si>
  <si>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</si>
  <si>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</si>
  <si>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</si>
  <si>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</si>
  <si>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</si>
  <si>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</si>
  <si>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</si>
  <si>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</si>
  <si>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</si>
  <si>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</si>
  <si>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</si>
  <si>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</si>
  <si>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</si>
  <si>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</si>
  <si>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</si>
  <si>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</si>
  <si>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</si>
  <si>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</si>
  <si>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</si>
  <si>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</si>
  <si>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</si>
  <si>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</si>
  <si>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</si>
  <si>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</si>
  <si>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</si>
  <si>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</si>
  <si>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</si>
  <si>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</si>
  <si>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</si>
  <si>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</si>
  <si>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</si>
  <si>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</si>
  <si>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</si>
  <si>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</si>
  <si>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</si>
  <si>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</si>
  <si>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</si>
  <si>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</si>
  <si>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</si>
  <si>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</si>
  <si>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</si>
  <si>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</si>
  <si>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</si>
  <si>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</si>
  <si>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</si>
  <si>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</si>
  <si>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</si>
  <si>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</si>
  <si>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</si>
  <si>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</si>
  <si>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</si>
  <si>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</si>
  <si>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</si>
  <si>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</si>
  <si>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</si>
  <si>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</si>
  <si>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</si>
  <si>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</si>
  <si>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</si>
  <si>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</si>
  <si>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</si>
  <si>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</si>
  <si>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</si>
  <si>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</si>
  <si>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</si>
  <si>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</si>
  <si>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</si>
  <si>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</si>
  <si>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</si>
  <si>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</si>
  <si>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</si>
  <si>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</si>
  <si>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</si>
  <si>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</si>
  <si>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</si>
  <si>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</si>
  <si>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</si>
  <si>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</si>
  <si>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</si>
  <si>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</si>
  <si>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</si>
  <si>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</si>
  <si>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</si>
  <si>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</si>
  <si>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</si>
  <si>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</si>
  <si>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</si>
  <si>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</si>
  <si>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</si>
  <si>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</si>
  <si>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</si>
  <si>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</si>
  <si>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</si>
  <si>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</si>
  <si>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</si>
  <si>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</si>
  <si>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</si>
  <si>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</si>
  <si>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</si>
  <si>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</si>
  <si>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</si>
  <si>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</si>
  <si>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</si>
  <si>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</si>
  <si>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</si>
  <si>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</si>
  <si>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</si>
  <si>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</si>
  <si>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</si>
  <si>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</si>
  <si>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</si>
  <si>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</si>
  <si>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</si>
  <si>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</si>
  <si>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</si>
  <si>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</si>
  <si>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</si>
  <si>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</si>
  <si>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</si>
  <si>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</si>
  <si>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</si>
  <si>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</si>
  <si>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</si>
  <si>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</si>
  <si>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</si>
  <si>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</si>
  <si>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</si>
  <si>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</si>
  <si>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</si>
  <si>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</si>
  <si>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</si>
  <si>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</si>
  <si>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</si>
  <si>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</si>
  <si>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</si>
  <si>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</si>
  <si>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</si>
  <si>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</si>
  <si>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</si>
  <si>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</si>
  <si>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</si>
  <si>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</si>
  <si>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</si>
  <si>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</si>
  <si>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</si>
  <si>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</si>
  <si>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</si>
  <si>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</si>
  <si>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</si>
  <si>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</si>
  <si>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</si>
  <si>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</si>
  <si>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</si>
  <si>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</si>
  <si>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</si>
  <si>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</si>
  <si>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</si>
  <si>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</si>
  <si>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</si>
  <si>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</si>
  <si>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</si>
  <si>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</si>
  <si>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</si>
  <si>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</si>
  <si>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</si>
  <si>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</si>
  <si>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</si>
  <si>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</si>
  <si>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</si>
  <si>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</si>
  <si>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</si>
  <si>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</si>
  <si>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</si>
  <si>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</si>
  <si>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</si>
  <si>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</si>
  <si>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</si>
  <si>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</si>
  <si>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</si>
  <si>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</si>
  <si>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</si>
  <si>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</si>
  <si>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</si>
  <si>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</si>
  <si>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</si>
  <si>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</si>
  <si>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</si>
  <si>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</si>
  <si>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</si>
  <si>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</si>
  <si>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</si>
  <si>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</si>
  <si>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</si>
  <si>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</si>
  <si>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</si>
  <si>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</si>
  <si>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</si>
  <si>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</si>
  <si>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</si>
  <si>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</si>
  <si>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</si>
  <si>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</si>
  <si>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</si>
  <si>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</si>
  <si>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</si>
  <si>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</si>
  <si>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</si>
  <si>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</si>
  <si>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</si>
  <si>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</si>
  <si>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</si>
  <si>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</si>
  <si>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</si>
  <si>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</si>
  <si>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</si>
  <si>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</si>
  <si>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</si>
  <si>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</si>
  <si>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</si>
  <si>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</si>
  <si>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</si>
  <si>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</si>
  <si>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</si>
  <si>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</si>
  <si>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</si>
  <si>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</si>
  <si>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</si>
  <si>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</si>
  <si>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</si>
  <si>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</si>
  <si>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</si>
  <si>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</si>
  <si>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</si>
  <si>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</si>
  <si>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</si>
  <si>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</si>
  <si>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</si>
  <si>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</si>
  <si>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</si>
  <si>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</si>
  <si>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</si>
  <si>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</si>
  <si>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</si>
  <si>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</si>
  <si>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</si>
  <si>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</si>
  <si>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</si>
  <si>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</si>
  <si>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</si>
  <si>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</si>
  <si>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</si>
  <si>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</si>
  <si>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</si>
  <si>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</si>
  <si>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</si>
  <si>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</si>
  <si>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</si>
  <si>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</si>
  <si>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</si>
  <si>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</si>
  <si>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</si>
  <si>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</si>
  <si>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</si>
  <si>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</si>
  <si>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</si>
  <si>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</si>
  <si>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</si>
  <si>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</si>
  <si>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</si>
  <si>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</si>
  <si>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</si>
  <si>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</si>
  <si>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</si>
  <si>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</si>
  <si>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</si>
  <si>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</si>
  <si>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</si>
  <si>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</si>
  <si>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</si>
  <si>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</si>
  <si>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</si>
  <si>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</si>
  <si>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</si>
  <si>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</si>
  <si>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</si>
  <si>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</si>
  <si>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</si>
  <si>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</si>
  <si>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</si>
  <si>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</si>
  <si>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</si>
  <si>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</si>
  <si>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</si>
  <si>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</si>
  <si>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</si>
  <si>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</si>
  <si>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</si>
  <si>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</si>
  <si>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</si>
  <si>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</si>
  <si>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</si>
  <si>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</si>
  <si>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</si>
  <si>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</si>
  <si>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</si>
  <si>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</si>
  <si>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</si>
  <si>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</si>
  <si>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</si>
  <si>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</si>
  <si>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</si>
  <si>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</si>
  <si>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</si>
  <si>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</si>
  <si>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</si>
  <si>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</si>
  <si>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</si>
  <si>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</si>
  <si>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</si>
  <si>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</si>
  <si>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</si>
  <si>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</si>
  <si>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</si>
  <si>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</si>
  <si>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</si>
  <si>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</si>
  <si>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</si>
  <si>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</si>
  <si>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</si>
  <si>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</si>
  <si>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</si>
  <si>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</si>
  <si>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</si>
  <si>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</si>
  <si>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</si>
  <si>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</si>
  <si>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</si>
  <si>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</si>
  <si>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</si>
  <si>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</si>
  <si>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</si>
  <si>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</si>
  <si>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</si>
  <si>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</si>
  <si>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</si>
  <si>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</si>
  <si>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</si>
  <si>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</si>
  <si>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</si>
  <si>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</si>
  <si>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</si>
  <si>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</si>
  <si>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</si>
  <si>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</si>
  <si>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</si>
  <si>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</si>
  <si>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</si>
  <si>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</si>
  <si>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</si>
  <si>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</si>
  <si>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</si>
  <si>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</si>
  <si>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</si>
  <si>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</si>
  <si>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</si>
  <si>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</si>
  <si>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</si>
  <si>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</si>
  <si>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</si>
  <si>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</si>
  <si>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</si>
  <si>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</si>
  <si>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</si>
  <si>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</si>
  <si>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</si>
  <si>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</si>
  <si>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</si>
  <si>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</si>
  <si>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</si>
  <si>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</si>
  <si>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</si>
  <si>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</si>
  <si>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</si>
  <si>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</si>
  <si>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</si>
  <si>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</si>
  <si>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</si>
  <si>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</si>
  <si>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</si>
  <si>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</si>
  <si>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</si>
  <si>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</si>
  <si>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</si>
  <si>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</si>
  <si>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</si>
  <si>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</si>
  <si>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</si>
  <si>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</si>
  <si>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</si>
  <si>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</si>
  <si>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</si>
  <si>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</si>
  <si>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</si>
  <si>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</si>
  <si>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</si>
  <si>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</si>
  <si>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</si>
  <si>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</si>
  <si>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</si>
  <si>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</si>
  <si>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</si>
  <si>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</si>
  <si>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</si>
  <si>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</si>
  <si>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</si>
  <si>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</si>
  <si>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</si>
  <si>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</si>
  <si>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</si>
  <si>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</si>
  <si>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</si>
  <si>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</si>
  <si>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</si>
  <si>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</si>
  <si>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</si>
  <si>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</si>
  <si>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</si>
  <si>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</si>
  <si>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</si>
  <si>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</si>
  <si>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</si>
  <si>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</si>
  <si>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</si>
  <si>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</si>
  <si>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</si>
  <si>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</si>
  <si>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</si>
  <si>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</si>
  <si>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</si>
  <si>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</si>
  <si>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</si>
  <si>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</si>
  <si>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</si>
  <si>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</si>
  <si>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</si>
  <si>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</si>
  <si>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</si>
  <si>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</si>
  <si>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</si>
  <si>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</si>
  <si>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</si>
  <si>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</si>
  <si>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</si>
  <si>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</si>
  <si>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</si>
  <si>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</si>
  <si>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</si>
  <si>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</si>
  <si>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</si>
  <si>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</si>
  <si>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</si>
  <si>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</si>
  <si>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</si>
  <si>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</si>
  <si>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</si>
  <si>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</si>
  <si>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</si>
  <si>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</si>
  <si>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</si>
  <si>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</si>
  <si>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</si>
  <si>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</si>
  <si>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</si>
  <si>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</si>
  <si>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</si>
  <si>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</si>
  <si>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</si>
  <si>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</si>
  <si>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</si>
  <si>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</si>
  <si>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</si>
  <si>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</si>
  <si>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</si>
  <si>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</si>
  <si>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</si>
  <si>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</si>
  <si>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</si>
  <si>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</si>
  <si>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</si>
  <si>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</si>
  <si>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</si>
  <si>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</si>
  <si>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</si>
  <si>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</si>
  <si>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</si>
  <si>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</si>
  <si>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</si>
  <si>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</si>
  <si>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</si>
  <si>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</si>
  <si>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</si>
  <si>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</si>
  <si>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</si>
  <si>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</si>
  <si>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</si>
  <si>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</si>
  <si>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</si>
  <si>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</si>
  <si>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</si>
  <si>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</si>
  <si>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</si>
  <si>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</si>
  <si>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</si>
  <si>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</si>
  <si>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</si>
  <si>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</si>
  <si>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</si>
  <si>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</si>
  <si>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</si>
  <si>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</si>
  <si>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</si>
  <si>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</si>
  <si>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</si>
  <si>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</si>
  <si>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</si>
  <si>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</si>
  <si>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</si>
  <si>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</si>
  <si>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</si>
  <si>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</si>
  <si>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</si>
  <si>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</si>
  <si>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</si>
  <si>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</si>
  <si>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</si>
  <si>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</si>
  <si>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</si>
  <si>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</si>
  <si>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</si>
  <si>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</si>
  <si>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</si>
  <si>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</si>
  <si>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</si>
  <si>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</si>
  <si>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</si>
  <si>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</si>
  <si>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</si>
  <si>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</si>
  <si>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</si>
  <si>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</si>
  <si>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</si>
  <si>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</si>
  <si>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</si>
  <si>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</si>
  <si>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</si>
  <si>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</si>
  <si>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</si>
  <si>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</si>
  <si>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</si>
  <si>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</si>
  <si>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</si>
  <si>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</si>
  <si>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</si>
  <si>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</si>
  <si>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</si>
  <si>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</si>
  <si>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</si>
  <si>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</si>
  <si>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</si>
  <si>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</si>
  <si>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</si>
  <si>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</si>
  <si>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</si>
  <si>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</si>
  <si>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</si>
  <si>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</si>
  <si>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</si>
  <si>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</si>
  <si>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</si>
  <si>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</si>
  <si>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</si>
  <si>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</si>
  <si>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</si>
  <si>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</si>
  <si>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</si>
  <si>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</si>
  <si>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</si>
  <si>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</si>
  <si>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</si>
  <si>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</si>
  <si>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</si>
  <si>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</si>
  <si>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</si>
  <si>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</si>
  <si>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</si>
  <si>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</si>
  <si>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</si>
  <si>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</si>
  <si>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</si>
  <si>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</si>
  <si>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</si>
  <si>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</si>
  <si>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</si>
  <si>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</si>
  <si>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</si>
  <si>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</si>
  <si>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</si>
  <si>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</si>
  <si>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</si>
  <si>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</si>
  <si>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</si>
  <si>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</si>
  <si>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</si>
  <si>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</si>
  <si>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</si>
  <si>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</si>
  <si>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</si>
  <si>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</si>
  <si>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</si>
  <si>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</si>
  <si>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</si>
  <si>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</si>
  <si>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</si>
  <si>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</si>
  <si>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</si>
  <si>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</si>
  <si>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</si>
  <si>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</si>
  <si>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</si>
  <si>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</si>
  <si>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</si>
  <si>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</si>
  <si>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</si>
  <si>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</si>
  <si>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</si>
  <si>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</si>
  <si>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</si>
  <si>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</si>
  <si>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</si>
  <si>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</si>
  <si>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</si>
  <si>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</si>
  <si>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</si>
  <si>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</si>
  <si>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</si>
  <si>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</si>
  <si>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</si>
  <si>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</si>
  <si>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</si>
  <si>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</si>
  <si>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</si>
  <si>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</si>
  <si>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</si>
  <si>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</si>
  <si>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</si>
  <si>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</si>
  <si>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</si>
  <si>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</si>
  <si>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</si>
  <si>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</si>
  <si>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</si>
  <si>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</si>
  <si>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</si>
  <si>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</si>
  <si>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</si>
  <si>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</si>
  <si>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</si>
  <si>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</si>
  <si>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</si>
  <si>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</si>
  <si>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</si>
  <si>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</si>
  <si>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</si>
  <si>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</si>
  <si>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</si>
  <si>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</si>
  <si>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</si>
  <si>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</si>
  <si>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</si>
  <si>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</si>
  <si>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</si>
  <si>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</si>
  <si>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</si>
  <si>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</si>
  <si>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</si>
  <si>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</si>
  <si>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</si>
  <si>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</si>
  <si>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</si>
  <si>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</si>
  <si>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</si>
  <si>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</si>
  <si>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</si>
  <si>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</si>
  <si>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</si>
  <si>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</si>
  <si>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</si>
  <si>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</si>
  <si>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</si>
  <si>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</si>
  <si>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</si>
  <si>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</si>
  <si>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</si>
  <si>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</si>
  <si>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</si>
  <si>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</si>
  <si>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</si>
  <si>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</si>
  <si>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</si>
  <si>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</si>
  <si>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</si>
  <si>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</si>
  <si>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</si>
  <si>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</si>
  <si>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</si>
  <si>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</si>
  <si>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</si>
  <si>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</si>
  <si>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</si>
  <si>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</si>
  <si>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</si>
  <si>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</si>
  <si>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</si>
  <si>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</si>
  <si>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</si>
  <si>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</si>
  <si>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</si>
  <si>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</si>
  <si>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</si>
  <si>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</si>
  <si>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</si>
  <si>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</si>
  <si>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</si>
  <si>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</si>
  <si>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</si>
  <si>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</si>
  <si>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</si>
  <si>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</si>
  <si>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</si>
  <si>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</si>
  <si>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</si>
  <si>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</si>
  <si>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</si>
  <si>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</si>
  <si>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</si>
  <si>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</si>
  <si>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</si>
  <si>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</si>
  <si>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</si>
  <si>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</si>
  <si>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</si>
  <si>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</si>
  <si>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</si>
  <si>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</si>
  <si>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</si>
  <si>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</si>
  <si>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</si>
  <si>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</si>
  <si>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</si>
  <si>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</si>
  <si>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</si>
  <si>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</si>
  <si>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</si>
  <si>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</si>
  <si>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</si>
  <si>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</si>
  <si>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</si>
  <si>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</si>
  <si>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</si>
  <si>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</si>
  <si>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</si>
  <si>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</si>
  <si>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</si>
  <si>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</si>
  <si>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</si>
  <si>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</si>
  <si>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</si>
  <si>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</si>
  <si>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</si>
  <si>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</si>
  <si>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</si>
  <si>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</si>
  <si>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</si>
  <si>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</si>
  <si>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</si>
  <si>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</si>
  <si>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</si>
  <si>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</si>
  <si>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</si>
  <si>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</si>
  <si>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</si>
  <si>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</si>
  <si>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</si>
  <si>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</si>
  <si>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</si>
  <si>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</si>
  <si>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</si>
  <si>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</si>
  <si>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</si>
  <si>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</si>
  <si>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</si>
  <si>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</si>
  <si>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</si>
  <si>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</si>
  <si>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</si>
  <si>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</si>
  <si>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</si>
  <si>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</si>
  <si>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</si>
  <si>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</si>
  <si>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</si>
  <si>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</si>
  <si>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</si>
  <si>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</si>
  <si>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</si>
  <si>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</si>
  <si>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</si>
  <si>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</si>
  <si>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</si>
  <si>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</si>
  <si>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</si>
  <si>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</si>
  <si>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</si>
  <si>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</si>
  <si>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</si>
  <si>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</si>
  <si>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</si>
  <si>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</si>
  <si>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</si>
  <si>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</si>
  <si>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</si>
  <si>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</si>
  <si>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</si>
  <si>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</si>
  <si>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</si>
  <si>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</si>
  <si>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</si>
  <si>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</si>
  <si>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</si>
  <si>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</si>
  <si>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</si>
  <si>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</si>
  <si>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</si>
  <si>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</si>
  <si>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</si>
  <si>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</si>
  <si>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</si>
  <si>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</si>
  <si>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</si>
  <si>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</si>
  <si>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</si>
  <si>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</si>
  <si>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</si>
  <si>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</si>
  <si>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</si>
  <si>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</si>
  <si>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</si>
  <si>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</si>
  <si>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</si>
  <si>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</si>
  <si>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</si>
  <si>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</si>
  <si>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</si>
  <si>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</si>
  <si>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</si>
  <si>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</si>
  <si>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</si>
  <si>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</si>
  <si>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</si>
  <si>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</si>
  <si>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</si>
  <si>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</si>
  <si>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</si>
  <si>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</si>
  <si>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</si>
  <si>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</si>
  <si>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</si>
  <si>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</si>
  <si>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</si>
  <si>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</si>
  <si>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</si>
  <si>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</si>
  <si>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</si>
  <si>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</si>
  <si>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</si>
  <si>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</si>
  <si>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</si>
  <si>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</si>
  <si>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</si>
  <si>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</si>
  <si>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</si>
  <si>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</si>
  <si>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</si>
  <si>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</si>
  <si>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</si>
  <si>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</si>
  <si>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</si>
  <si>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</si>
  <si>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</si>
  <si>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</si>
  <si>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</si>
  <si>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</si>
  <si>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</si>
  <si>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</si>
  <si>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</si>
  <si>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</si>
  <si>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</si>
  <si>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</si>
  <si>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</si>
  <si>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</si>
  <si>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</si>
  <si>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</si>
  <si>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</si>
  <si>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</si>
  <si>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</si>
  <si>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</si>
  <si>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</si>
  <si>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</si>
  <si>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</si>
  <si>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</si>
  <si>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</si>
  <si>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</si>
  <si>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</si>
  <si>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</si>
  <si>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</si>
  <si>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</si>
  <si>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</si>
  <si>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</si>
  <si>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</si>
  <si>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</si>
  <si>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</si>
  <si>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</si>
  <si>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</si>
  <si>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</si>
  <si>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</si>
  <si>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</si>
  <si>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</si>
  <si>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</si>
  <si>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</si>
  <si>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</si>
  <si>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</si>
  <si>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</si>
  <si>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</si>
  <si>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</si>
  <si>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</si>
  <si>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</si>
  <si>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</si>
  <si>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</si>
  <si>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</si>
  <si>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</si>
  <si>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</si>
  <si>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</si>
  <si>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</si>
  <si>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</si>
  <si>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</si>
  <si>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</si>
  <si>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</si>
  <si>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</si>
  <si>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</si>
  <si>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</si>
  <si>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</si>
  <si>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</si>
  <si>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</si>
  <si>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</si>
  <si>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</si>
  <si>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</si>
  <si>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</si>
  <si>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</si>
  <si>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</si>
  <si>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</si>
  <si>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</si>
  <si>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</si>
  <si>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</si>
  <si>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</si>
  <si>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</si>
  <si>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</si>
  <si>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</si>
  <si>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</si>
  <si>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</si>
  <si>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</si>
  <si>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</si>
  <si>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</si>
  <si>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</si>
  <si>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</si>
  <si>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</si>
  <si>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</si>
  <si>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</si>
  <si>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</si>
  <si>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</si>
  <si>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</si>
  <si>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</si>
  <si>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</si>
  <si>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</si>
  <si>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</si>
  <si>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</si>
  <si>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</si>
  <si>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</si>
  <si>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</si>
  <si>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</si>
  <si>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</si>
  <si>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</si>
  <si>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</si>
  <si>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</si>
  <si>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</si>
  <si>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</si>
  <si>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</si>
  <si>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</si>
  <si>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</si>
  <si>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</si>
  <si>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</si>
  <si>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</si>
  <si>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</si>
  <si>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</si>
  <si>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</si>
  <si>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</si>
  <si>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</si>
  <si>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</si>
  <si>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</si>
  <si>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</si>
  <si>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</si>
  <si>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</si>
  <si>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</si>
  <si>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</si>
  <si>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</si>
  <si>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</si>
  <si>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</si>
  <si>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</si>
  <si>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</si>
  <si>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</si>
  <si>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</si>
  <si>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</si>
  <si>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</si>
  <si>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</si>
  <si>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</si>
  <si>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</si>
  <si>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</si>
  <si>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</si>
  <si>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</si>
  <si>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</si>
  <si>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</si>
  <si>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</si>
  <si>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</si>
  <si>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</si>
  <si>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</si>
  <si>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</si>
  <si>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</si>
  <si>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</si>
  <si>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</si>
  <si>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</si>
  <si>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</si>
  <si>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</si>
  <si>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</si>
  <si>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</si>
  <si>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</si>
  <si>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</si>
  <si>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</si>
  <si>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</si>
  <si>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</si>
  <si>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</si>
  <si>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</si>
  <si>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</si>
  <si>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</si>
  <si>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</si>
  <si>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</si>
  <si>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</si>
  <si>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</si>
  <si>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</si>
  <si>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</si>
  <si>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</si>
  <si>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</si>
  <si>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</si>
  <si>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</si>
  <si>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</si>
  <si>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</si>
  <si>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</si>
  <si>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</si>
  <si>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</si>
  <si>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</si>
  <si>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</si>
  <si>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</si>
  <si>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</si>
  <si>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</si>
  <si>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</si>
  <si>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</si>
  <si>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</si>
  <si>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</si>
  <si>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</si>
  <si>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</si>
  <si>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</si>
  <si>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</si>
  <si>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</si>
  <si>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</si>
  <si>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</si>
  <si>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</si>
  <si>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</si>
  <si>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</si>
  <si>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</si>
  <si>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</si>
  <si>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</si>
  <si>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</si>
  <si>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</si>
  <si>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</si>
  <si>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</si>
  <si>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</si>
  <si>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</si>
  <si>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</si>
  <si>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</si>
  <si>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</si>
  <si>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</si>
  <si>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</si>
  <si>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</si>
  <si>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</si>
  <si>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</si>
  <si>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</si>
  <si>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</si>
  <si>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</si>
  <si>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</si>
  <si>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</si>
  <si>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</si>
  <si>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</si>
  <si>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</si>
  <si>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</si>
  <si>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</si>
  <si>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</si>
  <si>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</si>
  <si>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</si>
  <si>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</si>
  <si>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</si>
  <si>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</si>
  <si>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</si>
  <si>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</si>
  <si>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</si>
  <si>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</si>
  <si>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</si>
  <si>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</si>
  <si>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</si>
  <si>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</si>
  <si>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</si>
  <si>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</si>
  <si>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</si>
  <si>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</si>
  <si>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</si>
  <si>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</si>
  <si>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</si>
  <si>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</si>
  <si>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</si>
  <si>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</si>
  <si>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</si>
  <si>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</si>
  <si>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</si>
  <si>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</si>
  <si>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</si>
  <si>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</si>
  <si>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</si>
  <si>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</si>
  <si>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</si>
  <si>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</si>
  <si>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</si>
  <si>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</si>
  <si>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</si>
  <si>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</si>
  <si>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</si>
  <si>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</si>
  <si>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</si>
  <si>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</si>
  <si>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</si>
  <si>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</si>
  <si>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</si>
  <si>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</si>
  <si>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</si>
  <si>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</si>
  <si>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</si>
  <si>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</si>
  <si>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</si>
  <si>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</si>
  <si>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</si>
  <si>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</si>
  <si>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</si>
  <si>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</si>
  <si>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</si>
  <si>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</si>
  <si>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</si>
  <si>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</si>
  <si>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</si>
  <si>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</si>
  <si>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</si>
  <si>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</si>
  <si>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</si>
  <si>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</si>
  <si>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</si>
  <si>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</si>
  <si>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</si>
  <si>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</si>
  <si>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</si>
  <si>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</si>
  <si>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</si>
  <si>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</si>
  <si>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</si>
  <si>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</si>
  <si>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</si>
  <si>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</si>
  <si>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</si>
  <si>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</si>
  <si>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</si>
  <si>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</si>
  <si>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</si>
  <si>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</si>
  <si>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</si>
  <si>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</si>
  <si>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</si>
  <si>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</si>
  <si>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</si>
  <si>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</si>
  <si>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</si>
  <si>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</si>
  <si>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</si>
  <si>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</si>
  <si>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</si>
  <si>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</si>
  <si>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</si>
  <si>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</si>
  <si>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</si>
  <si>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</si>
  <si>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</si>
  <si>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</si>
  <si>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</si>
  <si>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</si>
  <si>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</si>
  <si>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</si>
  <si>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</si>
  <si>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</si>
  <si>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</si>
  <si>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</si>
  <si>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</si>
  <si>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</si>
  <si>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</si>
  <si>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</si>
  <si>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</si>
  <si>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</si>
  <si>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</si>
  <si>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</si>
  <si>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</si>
  <si>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</si>
  <si>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</si>
  <si>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</si>
  <si>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</si>
  <si>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</si>
  <si>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</si>
  <si>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</si>
  <si>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</si>
  <si>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</si>
  <si>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</si>
  <si>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</si>
  <si>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</si>
  <si>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</si>
  <si>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</si>
  <si>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</si>
  <si>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</si>
  <si>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</si>
  <si>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</si>
  <si>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</si>
  <si>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</si>
  <si>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</si>
  <si>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</si>
  <si>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</si>
  <si>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</si>
  <si>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</si>
  <si>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</si>
  <si>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</si>
  <si>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</si>
  <si>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</si>
  <si>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</si>
  <si>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</si>
  <si>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</si>
  <si>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</si>
  <si>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</si>
  <si>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</si>
  <si>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</si>
  <si>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</si>
  <si>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</si>
  <si>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</si>
  <si>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</si>
  <si>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</si>
  <si>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</si>
  <si>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</si>
  <si>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</si>
  <si>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</si>
  <si>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</si>
  <si>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</si>
  <si>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</si>
  <si>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</si>
  <si>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</si>
  <si>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</si>
  <si>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</si>
  <si>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</si>
  <si>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</si>
  <si>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</si>
  <si>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</si>
  <si>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</si>
  <si>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</si>
  <si>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</si>
  <si>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</si>
  <si>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</si>
  <si>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</si>
  <si>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</si>
  <si>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</si>
  <si>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</si>
  <si>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</si>
  <si>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</si>
  <si>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</si>
  <si>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</si>
  <si>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</si>
  <si>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</si>
  <si>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</si>
  <si>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</si>
  <si>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</si>
  <si>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</si>
  <si>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</si>
  <si>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</si>
  <si>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</si>
  <si>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</si>
  <si>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</si>
  <si>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</si>
  <si>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</si>
  <si>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</si>
  <si>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</si>
  <si>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</si>
  <si>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</si>
  <si>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</si>
  <si>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</si>
  <si>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</si>
  <si>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</si>
  <si>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</si>
  <si>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</si>
  <si>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</si>
  <si>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</si>
  <si>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</si>
  <si>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</si>
  <si>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</si>
  <si>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</si>
  <si>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</si>
  <si>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</si>
  <si>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</si>
  <si>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</si>
  <si>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</si>
  <si>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</si>
  <si>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</si>
  <si>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</si>
  <si>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</si>
  <si>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</si>
  <si>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</si>
  <si>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</si>
  <si>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</si>
  <si>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</si>
  <si>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</si>
  <si>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</si>
  <si>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</si>
  <si>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</si>
  <si>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</si>
  <si>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</si>
  <si>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</si>
  <si>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</si>
  <si>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</si>
  <si>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</si>
  <si>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</si>
  <si>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</si>
  <si>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</si>
  <si>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</si>
  <si>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</si>
  <si>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</si>
  <si>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</si>
  <si>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</si>
  <si>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</si>
  <si>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</si>
  <si>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</si>
  <si>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</si>
  <si>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</si>
  <si>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</si>
  <si>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</si>
  <si>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</si>
  <si>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</si>
  <si>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</si>
  <si>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</si>
  <si>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</si>
  <si>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</si>
  <si>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</si>
  <si>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</si>
  <si>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</si>
  <si>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</si>
  <si>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</si>
  <si>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</si>
  <si>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</si>
  <si>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</si>
  <si>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</si>
  <si>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</si>
  <si>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</si>
  <si>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</si>
  <si>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</si>
  <si>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</si>
  <si>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</si>
  <si>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</si>
  <si>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</si>
  <si>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</si>
  <si>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</si>
  <si>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</si>
  <si>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</si>
  <si>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</si>
  <si>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</si>
  <si>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</si>
  <si>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</si>
  <si>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</si>
  <si>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</si>
  <si>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</si>
  <si>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</si>
  <si>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</si>
  <si>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</si>
  <si>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</si>
  <si>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</si>
  <si>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</si>
  <si>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</si>
  <si>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</si>
  <si>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</si>
  <si>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</si>
  <si>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</si>
  <si>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</si>
  <si>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</si>
  <si>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</si>
  <si>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</si>
  <si>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</si>
  <si>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</si>
  <si>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</si>
  <si>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</si>
  <si>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</si>
  <si>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</si>
  <si>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</si>
  <si>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</si>
  <si>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</si>
  <si>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</si>
  <si>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</si>
  <si>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</si>
  <si>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</si>
  <si>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</si>
  <si>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</si>
  <si>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</si>
  <si>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</si>
  <si>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</si>
  <si>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</si>
  <si>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</si>
  <si>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</si>
  <si>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</si>
  <si>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</si>
  <si>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</si>
  <si>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</si>
  <si>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</si>
  <si>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</si>
  <si>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</si>
  <si>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</si>
  <si>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</si>
  <si>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</si>
  <si>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</si>
  <si>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</si>
  <si>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</si>
  <si>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</si>
  <si>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</si>
  <si>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</si>
  <si>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</si>
  <si>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</si>
  <si>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</si>
  <si>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</si>
  <si>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</si>
  <si>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</si>
  <si>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</si>
  <si>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</si>
  <si>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</si>
  <si>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</si>
  <si>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</si>
  <si>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</si>
  <si>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</si>
  <si>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</si>
  <si>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</si>
  <si>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</si>
  <si>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</si>
  <si>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</si>
  <si>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</si>
  <si>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</si>
  <si>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</si>
  <si>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</si>
  <si>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</si>
  <si>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</si>
  <si>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</si>
  <si>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</si>
  <si>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</si>
  <si>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</si>
  <si>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</si>
  <si>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</si>
  <si>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</si>
  <si>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</si>
  <si>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</si>
  <si>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</si>
  <si>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</si>
  <si>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</si>
  <si>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</si>
  <si>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</si>
  <si>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</si>
  <si>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</si>
  <si>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</si>
  <si>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</si>
  <si>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</si>
  <si>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</si>
  <si>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</si>
  <si>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</si>
  <si>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</si>
  <si>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</si>
  <si>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</si>
  <si>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</si>
  <si>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</si>
  <si>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</si>
  <si>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</si>
  <si>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</si>
  <si>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</si>
  <si>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</si>
  <si>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</si>
  <si>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</si>
  <si>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</si>
  <si>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</si>
  <si>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</si>
  <si>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</si>
  <si>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</si>
  <si>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</si>
  <si>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</si>
  <si>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</si>
  <si>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</si>
  <si>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</si>
  <si>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</si>
  <si>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</si>
  <si>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</si>
  <si>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</si>
  <si>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</si>
  <si>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</si>
  <si>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</si>
  <si>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</si>
  <si>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</si>
  <si>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</si>
  <si>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</si>
  <si>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</si>
  <si>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</si>
  <si>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</si>
  <si>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</si>
  <si>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</si>
  <si>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</si>
  <si>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</si>
  <si>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</si>
  <si>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</si>
  <si>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</si>
  <si>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</si>
  <si>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</si>
  <si>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</si>
  <si>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</si>
  <si>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</si>
  <si>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</si>
  <si>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</si>
  <si>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</si>
  <si>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</si>
  <si>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</si>
  <si>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</si>
  <si>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</si>
  <si>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</si>
  <si>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</si>
  <si>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</si>
  <si>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</si>
  <si>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</si>
  <si>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</si>
  <si>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</si>
  <si>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</si>
  <si>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</si>
  <si>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</si>
  <si>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</si>
  <si>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</si>
  <si>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</si>
  <si>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</si>
  <si>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</si>
  <si>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</si>
  <si>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</si>
  <si>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</si>
  <si>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</si>
  <si>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</si>
  <si>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</si>
  <si>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</si>
  <si>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</si>
  <si>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</si>
  <si>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</si>
  <si>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</si>
  <si>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</si>
  <si>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</si>
  <si>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</si>
  <si>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</si>
  <si>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</si>
  <si>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</si>
  <si>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</si>
  <si>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</si>
  <si>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</si>
  <si>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</si>
  <si>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</si>
  <si>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</si>
  <si>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</si>
  <si>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</si>
  <si>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</si>
  <si>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</si>
  <si>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</si>
  <si>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</si>
  <si>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</si>
  <si>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</si>
  <si>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</si>
  <si>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</si>
  <si>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</si>
  <si>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</si>
  <si>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</si>
  <si>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</si>
  <si>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</si>
  <si>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</si>
  <si>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</si>
  <si>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</si>
  <si>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</si>
  <si>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</si>
  <si>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</si>
  <si>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</si>
  <si>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</si>
  <si>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</si>
  <si>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</si>
  <si>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</si>
  <si>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</si>
  <si>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</si>
  <si>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</si>
  <si>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</si>
  <si>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</si>
  <si>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</si>
  <si>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</si>
  <si>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</si>
  <si>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</si>
  <si>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</si>
  <si>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</si>
  <si>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</si>
  <si>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</si>
  <si>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</si>
  <si>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</si>
  <si>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</si>
  <si>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</si>
  <si>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</si>
  <si>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</si>
  <si>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</si>
  <si>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</si>
  <si>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</si>
  <si>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</si>
  <si>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</si>
  <si>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</si>
  <si>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</si>
  <si>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</si>
  <si>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</si>
  <si>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</si>
  <si>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</si>
  <si>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</si>
  <si>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</si>
  <si>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</si>
  <si>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</si>
  <si>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</si>
  <si>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</si>
  <si>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</si>
  <si>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</si>
  <si>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</si>
  <si>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</si>
  <si>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</si>
  <si>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</si>
  <si>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</si>
  <si>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</si>
  <si>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</si>
  <si>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</si>
  <si>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</si>
  <si>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</si>
  <si>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</si>
  <si>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</si>
  <si>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</si>
  <si>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</si>
  <si>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</si>
  <si>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</si>
  <si>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</si>
  <si>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</si>
  <si>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</si>
  <si>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</si>
  <si>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</si>
  <si>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</si>
  <si>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</si>
  <si>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</si>
  <si>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</si>
  <si>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</si>
  <si>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</si>
  <si>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</si>
  <si>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</si>
  <si>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</si>
  <si>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</si>
  <si>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</si>
  <si>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</si>
  <si>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</si>
  <si>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</si>
  <si>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</si>
  <si>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</si>
  <si>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</si>
  <si>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</si>
  <si>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</si>
  <si>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</si>
  <si>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</si>
  <si>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</si>
  <si>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</si>
  <si>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</si>
  <si>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</si>
  <si>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</si>
  <si>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</si>
  <si>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</si>
  <si>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</si>
  <si>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</si>
  <si>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</si>
  <si>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</si>
  <si>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</si>
  <si>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</si>
  <si>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</si>
  <si>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</si>
  <si>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</si>
  <si>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</si>
  <si>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</si>
  <si>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</si>
  <si>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</si>
  <si>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</si>
  <si>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</si>
  <si>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</si>
  <si>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</si>
  <si>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</si>
  <si>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</si>
  <si>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</si>
  <si>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</si>
  <si>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</si>
  <si>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</si>
  <si>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</si>
  <si>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</si>
  <si>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</si>
  <si>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</si>
  <si>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</si>
  <si>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</si>
  <si>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</si>
  <si>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</si>
  <si>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</si>
  <si>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</si>
  <si>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</si>
  <si>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</si>
  <si>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</si>
  <si>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</si>
  <si>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</si>
  <si>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</si>
  <si>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</si>
  <si>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</si>
  <si>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</si>
  <si>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</si>
  <si>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</si>
  <si>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</si>
  <si>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</si>
  <si>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</si>
  <si>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</si>
  <si>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</si>
  <si>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</si>
  <si>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</si>
  <si>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</si>
  <si>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</si>
  <si>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</si>
  <si>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</si>
  <si>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</si>
  <si>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</si>
  <si>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</si>
  <si>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</si>
  <si>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</si>
  <si>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</si>
  <si>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</si>
  <si>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</si>
  <si>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</si>
  <si>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</si>
  <si>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</si>
  <si>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</si>
  <si>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</si>
  <si>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</si>
  <si>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</si>
  <si>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</si>
  <si>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</si>
  <si>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</si>
  <si>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</si>
  <si>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</si>
  <si>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</si>
  <si>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</si>
  <si>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</si>
  <si>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</si>
  <si>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</si>
  <si>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</si>
  <si>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</si>
  <si>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</si>
  <si>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</si>
  <si>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</si>
  <si>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</si>
  <si>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</si>
  <si>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</si>
  <si>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</si>
  <si>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</si>
  <si>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</si>
  <si>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</si>
  <si>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</si>
  <si>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</si>
  <si>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</si>
  <si>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</si>
  <si>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</si>
  <si>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</si>
  <si>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</si>
  <si>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</si>
  <si>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</si>
  <si>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</si>
  <si>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</si>
  <si>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</si>
  <si>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</si>
  <si>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</si>
  <si>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</si>
  <si>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</si>
  <si>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</si>
  <si>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</si>
  <si>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</si>
  <si>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</si>
  <si>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</si>
  <si>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</si>
  <si>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</si>
  <si>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</si>
  <si>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</si>
  <si>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</si>
  <si>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</si>
  <si>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</si>
  <si>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</si>
  <si>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</si>
  <si>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</si>
  <si>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</si>
  <si>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</si>
  <si>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</si>
  <si>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</si>
  <si>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</si>
  <si>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</si>
  <si>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</si>
  <si>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</si>
  <si>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</si>
  <si>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</si>
  <si>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</si>
  <si>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</si>
  <si>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</si>
  <si>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</si>
  <si>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</si>
  <si>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</si>
  <si>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</si>
  <si>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</si>
  <si>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</si>
  <si>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</si>
  <si>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</si>
  <si>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</si>
  <si>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</si>
  <si>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</si>
  <si>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</si>
  <si>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</si>
  <si>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</si>
  <si>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</si>
  <si>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</si>
  <si>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</si>
  <si>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</si>
  <si>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</si>
  <si>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</si>
  <si>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</si>
  <si>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</si>
  <si>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</si>
  <si>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</si>
  <si>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</si>
  <si>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</si>
  <si>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</si>
  <si>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</si>
  <si>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</si>
  <si>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</si>
  <si>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</si>
  <si>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</si>
  <si>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</si>
  <si>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</si>
  <si>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</si>
  <si>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</si>
  <si>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</si>
  <si>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</si>
  <si>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</si>
  <si>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</si>
  <si>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</si>
  <si>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</si>
  <si>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</si>
  <si>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</si>
  <si>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</si>
  <si>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</si>
  <si>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</si>
  <si>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</si>
  <si>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</si>
  <si>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</si>
  <si>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</si>
  <si>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</si>
  <si>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</si>
  <si>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</si>
  <si>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</si>
  <si>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</si>
  <si>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</si>
  <si>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</si>
  <si>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</si>
  <si>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</si>
  <si>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</si>
  <si>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</si>
  <si>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</si>
  <si>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</si>
  <si>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</si>
  <si>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</si>
  <si>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</si>
  <si>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</si>
  <si>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</si>
  <si>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</si>
  <si>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</si>
  <si>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</si>
  <si>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</si>
  <si>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</si>
  <si>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</si>
  <si>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</si>
  <si>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</si>
  <si>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</si>
  <si>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</si>
  <si>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</si>
  <si>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</si>
  <si>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</si>
  <si>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</si>
  <si>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</si>
  <si>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</si>
  <si>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</si>
  <si>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</si>
  <si>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</si>
  <si>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</si>
  <si>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</si>
  <si>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</si>
  <si>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</si>
  <si>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</si>
  <si>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</si>
  <si>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</si>
  <si>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</si>
  <si>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</si>
  <si>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</si>
  <si>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</si>
  <si>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</si>
  <si>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</si>
  <si>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</si>
  <si>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</si>
  <si>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</si>
  <si>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</si>
  <si>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</si>
  <si>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</si>
  <si>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</si>
  <si>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</si>
  <si>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</si>
  <si>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</si>
  <si>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</si>
  <si>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</si>
  <si>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</si>
  <si>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</si>
  <si>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</si>
  <si>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</si>
  <si>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</si>
  <si>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</si>
  <si>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</si>
  <si>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</si>
  <si>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</si>
  <si>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</si>
  <si>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</si>
  <si>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</si>
  <si>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</si>
  <si>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</si>
  <si>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</si>
  <si>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</si>
  <si>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</si>
  <si>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</si>
  <si>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</si>
  <si>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</si>
  <si>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</si>
  <si>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</si>
  <si>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</si>
  <si>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</si>
  <si>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</si>
  <si>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</si>
  <si>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</si>
  <si>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</si>
  <si>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</si>
  <si>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</si>
  <si>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</si>
  <si>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</si>
  <si>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</si>
  <si>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</si>
  <si>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</si>
  <si>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</si>
  <si>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</si>
  <si>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</si>
  <si>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</si>
  <si>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</si>
  <si>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</si>
  <si>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</si>
  <si>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</si>
  <si>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</si>
  <si>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</si>
  <si>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</si>
  <si>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</si>
  <si>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</si>
  <si>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</si>
  <si>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</si>
  <si>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</si>
  <si>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</si>
  <si>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</si>
  <si>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</si>
  <si>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</si>
  <si>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</si>
  <si>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</si>
  <si>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</si>
  <si>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</si>
  <si>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</si>
  <si>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</si>
  <si>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</si>
  <si>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</si>
  <si>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</si>
  <si>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</si>
  <si>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</si>
  <si>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</si>
  <si>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</si>
  <si>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</si>
  <si>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</si>
  <si>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</si>
  <si>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</si>
  <si>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</si>
  <si>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</si>
  <si>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</si>
  <si>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</si>
  <si>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</si>
  <si>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</si>
  <si>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</si>
  <si>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</si>
  <si>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</si>
  <si>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</si>
  <si>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</si>
  <si>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</si>
  <si>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</si>
  <si>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</si>
  <si>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</si>
  <si>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</si>
  <si>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</si>
  <si>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</si>
  <si>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</si>
  <si>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</si>
  <si>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</si>
  <si>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</si>
  <si>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</si>
  <si>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</si>
  <si>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</si>
  <si>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</si>
  <si>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</si>
  <si>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</si>
  <si>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</si>
  <si>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</si>
  <si>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</si>
  <si>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</si>
  <si>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</si>
  <si>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</si>
  <si>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</si>
  <si>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</si>
  <si>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</si>
  <si>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</si>
  <si>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</si>
  <si>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</si>
  <si>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</si>
  <si>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</si>
  <si>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</si>
  <si>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</si>
  <si>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</si>
  <si>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</si>
  <si>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</si>
  <si>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</si>
  <si>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</si>
  <si>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</si>
  <si>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</si>
  <si>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</si>
  <si>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</si>
  <si>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</si>
  <si>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</si>
  <si>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</si>
  <si>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</si>
  <si>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</si>
  <si>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</si>
  <si>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</si>
  <si>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</si>
  <si>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</si>
  <si>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</si>
  <si>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</si>
  <si>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</si>
  <si>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</si>
  <si>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</si>
  <si>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</si>
  <si>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</si>
  <si>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</si>
  <si>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</si>
  <si>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</si>
  <si>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</si>
  <si>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</si>
  <si>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</si>
  <si>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</si>
  <si>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</si>
  <si>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</si>
  <si>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</si>
  <si>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</si>
  <si>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</si>
  <si>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</si>
  <si>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</si>
  <si>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</si>
  <si>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</si>
  <si>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</si>
  <si>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</si>
  <si>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</si>
  <si>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</si>
  <si>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</si>
  <si>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</si>
  <si>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</si>
  <si>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</si>
  <si>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</si>
  <si>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</si>
  <si>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</si>
  <si>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</si>
  <si>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</si>
  <si>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</si>
  <si>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</si>
  <si>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</si>
  <si>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</si>
  <si>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</si>
  <si>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</si>
  <si>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</si>
  <si>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</si>
  <si>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</si>
  <si>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</si>
  <si>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</si>
  <si>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</si>
  <si>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</si>
  <si>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</si>
  <si>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</si>
  <si>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</si>
  <si>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</si>
  <si>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</si>
  <si>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</si>
  <si>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</si>
  <si>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</si>
  <si>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</si>
  <si>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</si>
  <si>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</si>
  <si>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</si>
  <si>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</si>
  <si>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</si>
  <si>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</si>
  <si>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</si>
  <si>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</si>
  <si>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</si>
  <si>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</si>
  <si>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</si>
  <si>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</si>
  <si>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</si>
  <si>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</si>
  <si>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</si>
  <si>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</si>
  <si>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</si>
  <si>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</si>
  <si>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</si>
  <si>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</si>
  <si>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</si>
  <si>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</si>
  <si>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</si>
  <si>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</si>
  <si>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</si>
  <si>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</si>
  <si>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</si>
  <si>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</si>
  <si>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</si>
  <si>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</si>
  <si>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</si>
  <si>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</si>
  <si>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</si>
  <si>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</si>
  <si>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</si>
  <si>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</si>
  <si>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</si>
  <si>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</si>
  <si>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</si>
  <si>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</si>
  <si>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</si>
  <si>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</si>
  <si>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</si>
  <si>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</si>
  <si>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</si>
  <si>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</si>
  <si>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</si>
  <si>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</si>
  <si>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</si>
  <si>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</si>
  <si>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</si>
  <si>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</si>
  <si>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</si>
  <si>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</si>
  <si>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</si>
  <si>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</si>
  <si>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</si>
  <si>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</si>
  <si>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</si>
  <si>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</si>
  <si>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</si>
  <si>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</si>
  <si>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</si>
  <si>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</si>
  <si>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</si>
  <si>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</si>
  <si>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</si>
  <si>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</si>
  <si>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</si>
  <si>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</si>
  <si>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</si>
  <si>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</si>
  <si>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</si>
  <si>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</si>
  <si>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</si>
  <si>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</si>
  <si>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</si>
  <si>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</si>
  <si>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</si>
  <si>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</si>
  <si>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</si>
  <si>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</si>
  <si>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</si>
  <si>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</si>
  <si>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</si>
  <si>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</si>
  <si>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</si>
  <si>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</si>
  <si>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</si>
  <si>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</si>
  <si>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</si>
  <si>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</si>
  <si>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</si>
  <si>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</si>
  <si>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</si>
  <si>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</si>
  <si>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</si>
  <si>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</si>
  <si>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</si>
  <si>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</si>
  <si>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</si>
  <si>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</si>
  <si>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</si>
  <si>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</si>
  <si>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</si>
  <si>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</si>
  <si>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</si>
  <si>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</si>
  <si>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</si>
  <si>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</si>
  <si>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</si>
  <si>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</si>
  <si>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</si>
  <si>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</si>
  <si>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</si>
  <si>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</si>
  <si>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</si>
  <si>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</si>
  <si>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</si>
  <si>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</si>
  <si>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</si>
  <si>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</si>
  <si>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</si>
  <si>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</si>
  <si>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</si>
  <si>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</si>
  <si>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</si>
  <si>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</si>
  <si>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</si>
  <si>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</si>
  <si>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</si>
  <si>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</si>
  <si>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</si>
  <si>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</si>
  <si>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</si>
  <si>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</si>
  <si>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</si>
  <si>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</si>
  <si>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</si>
  <si>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</si>
  <si>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</si>
  <si>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</si>
  <si>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</si>
  <si>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</si>
  <si>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</si>
  <si>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</si>
  <si>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</si>
  <si>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</si>
  <si>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</si>
  <si>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</si>
  <si>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</si>
  <si>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</si>
  <si>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</si>
  <si>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</si>
  <si>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</si>
  <si>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</si>
  <si>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</si>
  <si>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</si>
  <si>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</si>
  <si>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</si>
  <si>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</si>
  <si>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</si>
  <si>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</si>
  <si>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</si>
  <si>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</si>
  <si>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</si>
  <si>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</si>
  <si>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</si>
  <si>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</si>
  <si>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</si>
  <si>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</si>
  <si>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</si>
  <si>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</si>
  <si>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</si>
  <si>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</si>
  <si>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</si>
  <si>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</si>
  <si>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</si>
  <si>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</si>
  <si>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</si>
  <si>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</si>
  <si>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</si>
  <si>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</si>
  <si>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</si>
  <si>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</si>
  <si>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</si>
  <si>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</si>
  <si>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</si>
  <si>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</si>
  <si>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</si>
  <si>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</si>
  <si>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</si>
  <si>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</si>
  <si>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</si>
  <si>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</si>
  <si>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</si>
  <si>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</si>
  <si>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</si>
  <si>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</si>
  <si>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</si>
  <si>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</si>
  <si>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</si>
  <si>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</si>
  <si>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</si>
  <si>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</si>
  <si>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</si>
  <si>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</si>
  <si>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</si>
  <si>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</si>
  <si>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</si>
  <si>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</si>
  <si>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</si>
  <si>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</si>
  <si>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</si>
  <si>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</si>
  <si>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</si>
  <si>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</si>
  <si>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</si>
  <si>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</si>
  <si>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</si>
  <si>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</si>
  <si>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</si>
  <si>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</si>
  <si>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</si>
  <si>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</si>
  <si>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</si>
  <si>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</si>
  <si>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</si>
  <si>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</si>
  <si>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</si>
  <si>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</si>
  <si>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</si>
  <si>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</si>
  <si>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</si>
  <si>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</si>
  <si>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</si>
  <si>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</si>
  <si>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</si>
  <si>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</si>
  <si>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</si>
  <si>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</si>
  <si>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</si>
  <si>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</si>
  <si>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</si>
  <si>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</si>
  <si>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</si>
  <si>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</si>
  <si>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</si>
  <si>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</si>
  <si>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</si>
  <si>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</si>
  <si>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</si>
  <si>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</si>
  <si>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</si>
  <si>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</si>
  <si>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</si>
  <si>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</si>
  <si>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</si>
  <si>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</si>
  <si>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</si>
  <si>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</si>
  <si>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</si>
  <si>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</si>
  <si>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</si>
  <si>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</si>
  <si>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</si>
  <si>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</si>
  <si>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</si>
  <si>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</si>
  <si>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</si>
  <si>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</si>
  <si>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</si>
  <si>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</si>
  <si>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</si>
  <si>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</si>
  <si>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</si>
  <si>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</si>
  <si>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</si>
  <si>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</si>
  <si>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</si>
  <si>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</si>
  <si>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</si>
  <si>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</si>
  <si>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</si>
  <si>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</si>
  <si>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</si>
  <si>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</si>
  <si>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</si>
  <si>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</si>
  <si>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</si>
  <si>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</si>
  <si>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</si>
  <si>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</si>
  <si>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</si>
  <si>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</si>
  <si>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</si>
  <si>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</si>
  <si>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</si>
  <si>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</si>
  <si>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</si>
  <si>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</si>
  <si>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</si>
  <si>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</si>
  <si>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</si>
  <si>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</si>
  <si>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</si>
  <si>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</si>
  <si>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</si>
  <si>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</si>
  <si>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</si>
  <si>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</si>
  <si>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</si>
  <si>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</si>
  <si>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</si>
  <si>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</si>
  <si>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</si>
  <si>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</si>
  <si>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</si>
  <si>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</si>
  <si>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</si>
  <si>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</si>
  <si>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</si>
  <si>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</si>
  <si>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</si>
  <si>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</si>
  <si>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</si>
  <si>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</si>
  <si>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</si>
  <si>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</si>
  <si>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</si>
  <si>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</si>
  <si>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</si>
  <si>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</si>
  <si>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</si>
  <si>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</si>
  <si>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</si>
  <si>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</si>
  <si>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</si>
  <si>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</si>
  <si>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</si>
  <si>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</si>
  <si>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</si>
  <si>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</si>
  <si>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</si>
  <si>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</si>
  <si>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</si>
  <si>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</si>
  <si>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</si>
  <si>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</si>
  <si>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</si>
  <si>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</si>
  <si>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</si>
  <si>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</si>
  <si>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</si>
  <si>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</si>
  <si>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</si>
  <si>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</si>
  <si>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</si>
  <si>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</si>
  <si>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</si>
  <si>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</si>
  <si>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</si>
  <si>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</si>
  <si>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</si>
  <si>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</si>
  <si>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</si>
  <si>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</si>
  <si>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</si>
  <si>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</si>
  <si>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</si>
  <si>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</si>
  <si>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</si>
  <si>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</si>
  <si>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</si>
  <si>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</si>
  <si>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</si>
  <si>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</si>
  <si>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</si>
  <si>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</si>
  <si>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</si>
  <si>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</si>
  <si>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</si>
  <si>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</si>
  <si>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</si>
  <si>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</si>
  <si>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</si>
  <si>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</si>
  <si>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</si>
  <si>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</si>
  <si>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</si>
  <si>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</si>
  <si>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</si>
  <si>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</si>
  <si>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</si>
  <si>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</si>
  <si>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</si>
  <si>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</si>
  <si>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</si>
  <si>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</si>
  <si>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</si>
  <si>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</si>
  <si>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</si>
  <si>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</si>
  <si>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</si>
  <si>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</si>
  <si>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</si>
  <si>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</si>
  <si>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</si>
  <si>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</si>
  <si>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</si>
  <si>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</si>
  <si>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</si>
  <si>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</si>
  <si>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</si>
  <si>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</si>
  <si>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</si>
  <si>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</si>
  <si>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</si>
  <si>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</si>
  <si>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</si>
  <si>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</si>
  <si>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</si>
  <si>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</si>
  <si>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</si>
  <si>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</si>
  <si>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</si>
  <si>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</si>
  <si>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</si>
  <si>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</si>
  <si>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</si>
  <si>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</si>
  <si>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</si>
  <si>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</si>
  <si>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</si>
  <si>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</si>
  <si>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</si>
  <si>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</si>
  <si>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</si>
  <si>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</si>
  <si>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</si>
  <si>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</si>
  <si>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</si>
  <si>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</si>
  <si>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</si>
  <si>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</si>
  <si>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</si>
  <si>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</si>
  <si>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</si>
  <si>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</si>
  <si>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</si>
  <si>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</si>
  <si>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</si>
  <si>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</si>
  <si>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</si>
  <si>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</si>
  <si>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</si>
  <si>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</si>
  <si>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</si>
  <si>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</si>
  <si>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</si>
  <si>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</si>
  <si>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</si>
  <si>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</si>
  <si>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</si>
  <si>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</si>
  <si>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</si>
  <si>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</si>
  <si>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</si>
  <si>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</si>
  <si>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</si>
  <si>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</si>
  <si>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</si>
  <si>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</si>
  <si>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</si>
  <si>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</si>
  <si>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</si>
  <si>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</si>
  <si>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</si>
  <si>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</si>
  <si>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</si>
  <si>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</si>
  <si>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</si>
  <si>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</si>
  <si>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</si>
  <si>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</si>
  <si>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</si>
  <si>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</si>
  <si>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</si>
  <si>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</si>
  <si>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</si>
  <si>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</si>
  <si>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</si>
  <si>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</si>
  <si>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</si>
  <si>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</si>
  <si>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</si>
  <si>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</si>
  <si>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</si>
  <si>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</si>
  <si>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</si>
  <si>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</si>
  <si>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</si>
  <si>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</si>
  <si>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</si>
  <si>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</si>
  <si>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</si>
  <si>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</si>
  <si>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</si>
  <si>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</si>
  <si>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</si>
  <si>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</si>
  <si>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</si>
  <si>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</si>
  <si>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</si>
  <si>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</si>
  <si>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</si>
  <si>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</si>
  <si>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</si>
  <si>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</si>
  <si>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</si>
  <si>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</si>
  <si>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</si>
  <si>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</si>
  <si>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</si>
  <si>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</si>
  <si>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</si>
  <si>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</si>
  <si>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</si>
  <si>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</si>
  <si>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</si>
  <si>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</si>
  <si>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</si>
  <si>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</si>
  <si>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</si>
  <si>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</si>
  <si>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</si>
  <si>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</si>
  <si>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</si>
  <si>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</si>
  <si>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</si>
  <si>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</si>
  <si>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</si>
  <si>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</si>
  <si>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</si>
  <si>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</si>
  <si>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</si>
  <si>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</si>
  <si>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</si>
  <si>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</si>
  <si>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</si>
  <si>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</si>
  <si>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</si>
  <si>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</si>
  <si>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</si>
  <si>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</si>
  <si>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</si>
  <si>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</si>
  <si>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</si>
  <si>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</si>
  <si>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</si>
  <si>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</si>
  <si>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</si>
  <si>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</si>
  <si>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</si>
  <si>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</si>
  <si>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</si>
  <si>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</si>
  <si>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</si>
  <si>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</si>
  <si>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</si>
  <si>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</si>
  <si>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</si>
  <si>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</si>
  <si>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</si>
  <si>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</si>
  <si>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</si>
  <si>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</si>
  <si>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</si>
  <si>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</si>
  <si>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</si>
  <si>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</si>
  <si>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</si>
  <si>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</si>
  <si>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</si>
  <si>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</si>
  <si>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</si>
  <si>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</si>
  <si>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</si>
  <si>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</si>
  <si>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</si>
  <si>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</si>
  <si>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</si>
  <si>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</si>
  <si>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</si>
  <si>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</si>
  <si>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</si>
  <si>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</si>
  <si>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</si>
  <si>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</si>
  <si>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</si>
  <si>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</si>
  <si>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</si>
  <si>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</si>
  <si>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</si>
  <si>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</si>
  <si>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</si>
  <si>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</si>
  <si>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</si>
  <si>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</si>
  <si>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</si>
  <si>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</si>
  <si>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</si>
  <si>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</si>
  <si>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</si>
  <si>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</si>
  <si>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</si>
  <si>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</si>
  <si>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</si>
  <si>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</si>
  <si>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</si>
  <si>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</si>
  <si>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</si>
  <si>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</si>
  <si>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</si>
  <si>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</si>
  <si>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</si>
  <si>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</si>
  <si>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</si>
  <si>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</si>
  <si>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</si>
  <si>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</si>
  <si>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</si>
  <si>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</si>
  <si>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</si>
  <si>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</si>
  <si>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</si>
  <si>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</si>
  <si>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</si>
  <si>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</si>
  <si>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</si>
  <si>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</si>
  <si>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</si>
  <si>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</si>
  <si>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</si>
  <si>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</si>
  <si>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</si>
  <si>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</si>
  <si>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</si>
  <si>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</si>
  <si>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</si>
  <si>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</si>
  <si>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</si>
  <si>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</si>
  <si>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</si>
  <si>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</si>
  <si>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</si>
  <si>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</si>
  <si>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</si>
  <si>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</si>
  <si>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</si>
  <si>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</si>
  <si>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</si>
  <si>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</si>
  <si>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</si>
  <si>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</si>
  <si>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</si>
  <si>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</si>
  <si>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</si>
  <si>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</si>
  <si>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</si>
  <si>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</si>
  <si>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</si>
  <si>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</si>
  <si>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</si>
  <si>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</si>
  <si>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</si>
  <si>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</si>
  <si>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</si>
  <si>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</si>
  <si>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</si>
  <si>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</si>
  <si>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</si>
  <si>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</si>
  <si>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</si>
  <si>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</si>
  <si>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</si>
  <si>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</si>
  <si>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</si>
  <si>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</si>
  <si>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</si>
  <si>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</si>
  <si>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</si>
  <si>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</si>
  <si>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</si>
  <si>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</si>
  <si>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</si>
  <si>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</si>
  <si>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</si>
  <si>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</si>
  <si>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</si>
  <si>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</si>
  <si>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</si>
  <si>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</si>
  <si>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</si>
  <si>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</si>
  <si>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</si>
  <si>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</si>
  <si>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</si>
  <si>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</si>
  <si>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</si>
  <si>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</si>
  <si>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</si>
  <si>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</si>
  <si>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</si>
  <si>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</si>
  <si>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</si>
  <si>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</si>
  <si>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</si>
  <si>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</si>
  <si>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</si>
  <si>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</si>
  <si>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</si>
  <si>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</si>
  <si>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</si>
  <si>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</si>
  <si>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</si>
  <si>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</si>
  <si>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</si>
  <si>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</si>
  <si>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</si>
  <si>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</si>
  <si>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</si>
  <si>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</si>
  <si>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</si>
  <si>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</si>
  <si>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</si>
  <si>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</si>
  <si>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</si>
  <si>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</si>
  <si>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</si>
  <si>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</si>
  <si>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</si>
  <si>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</si>
  <si>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</si>
  <si>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</si>
  <si>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</si>
  <si>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</si>
  <si>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</si>
  <si>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</si>
  <si>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</si>
  <si>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</si>
  <si>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</si>
  <si>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</si>
  <si>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</si>
  <si>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</si>
  <si>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</si>
  <si>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</si>
  <si>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</si>
  <si>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</si>
  <si>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</si>
  <si>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</si>
  <si>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</si>
  <si>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</si>
  <si>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</si>
  <si>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</si>
  <si>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</si>
  <si>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</si>
  <si>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</si>
  <si>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</si>
  <si>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</si>
  <si>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</si>
  <si>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</si>
  <si>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</si>
  <si>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</si>
  <si>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</si>
  <si>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</si>
  <si>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</si>
  <si>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</si>
  <si>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</si>
  <si>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</si>
  <si>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</si>
  <si>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</si>
  <si>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</si>
  <si>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</si>
  <si>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</si>
  <si>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</si>
  <si>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</si>
  <si>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</si>
  <si>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</si>
  <si>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</si>
  <si>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</si>
  <si>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</si>
  <si>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</si>
  <si>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</si>
  <si>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</si>
  <si>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</si>
  <si>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</si>
  <si>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</si>
  <si>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</si>
  <si>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</si>
  <si>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</si>
  <si>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</si>
  <si>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</si>
  <si>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</si>
  <si>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</si>
  <si>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</si>
  <si>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</si>
  <si>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</si>
  <si>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</si>
  <si>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</si>
  <si>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</si>
  <si>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</si>
  <si>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</si>
  <si>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</si>
  <si>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</si>
  <si>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</si>
  <si>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</si>
  <si>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</si>
  <si>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</si>
  <si>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</si>
  <si>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</si>
  <si>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</si>
  <si>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</si>
  <si>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</si>
  <si>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</si>
  <si>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</si>
  <si>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</si>
  <si>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</si>
  <si>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</si>
  <si>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</si>
  <si>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</si>
  <si>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</si>
  <si>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</si>
  <si>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</si>
  <si>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</si>
  <si>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</si>
  <si>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</si>
  <si>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</si>
  <si>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</si>
  <si>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</si>
  <si>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</si>
  <si>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</si>
  <si>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</si>
  <si>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</si>
  <si>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</si>
  <si>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</si>
  <si>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</si>
  <si>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</si>
  <si>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</si>
  <si>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</si>
  <si>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</si>
  <si>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</si>
  <si>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</si>
  <si>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</si>
  <si>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</si>
  <si>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</si>
  <si>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</si>
  <si>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</si>
  <si>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</si>
  <si>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</si>
  <si>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</si>
  <si>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</si>
  <si>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</si>
  <si>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</si>
  <si>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</si>
  <si>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</si>
  <si>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</si>
  <si>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</si>
  <si>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</si>
  <si>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</si>
  <si>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</si>
  <si>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</si>
  <si>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</si>
  <si>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</si>
  <si>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</si>
  <si>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</si>
  <si>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</si>
  <si>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</si>
  <si>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</si>
  <si>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</si>
  <si>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</si>
  <si>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</si>
  <si>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</si>
  <si>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</si>
  <si>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</si>
  <si>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</si>
  <si>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</si>
  <si>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</si>
  <si>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</si>
  <si>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</si>
  <si>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</si>
  <si>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</si>
  <si>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</si>
  <si>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</si>
  <si>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</si>
  <si>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</si>
  <si>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</si>
  <si>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</si>
  <si>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</si>
  <si>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</si>
  <si>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</si>
  <si>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</si>
  <si>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</si>
  <si>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</si>
  <si>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</si>
  <si>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</si>
  <si>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</si>
  <si>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</si>
  <si>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</si>
  <si>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</si>
  <si>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</si>
  <si>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</si>
  <si>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</si>
  <si>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</si>
  <si>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</si>
  <si>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</si>
  <si>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</si>
  <si>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</si>
  <si>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</si>
  <si>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</si>
  <si>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</si>
  <si>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</si>
  <si>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</si>
  <si>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</si>
  <si>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</si>
  <si>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</si>
  <si>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</si>
  <si>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</si>
  <si>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</si>
  <si>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</si>
  <si>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</si>
  <si>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</si>
  <si>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</si>
  <si>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</si>
  <si>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</si>
  <si>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</si>
  <si>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</si>
  <si>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</si>
  <si>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</si>
  <si>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</si>
  <si>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</si>
  <si>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</si>
  <si>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</si>
  <si>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</si>
  <si>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</si>
  <si>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</si>
  <si>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</si>
  <si>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</si>
  <si>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</si>
  <si>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</si>
  <si>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</si>
  <si>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</si>
  <si>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</si>
  <si>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</si>
  <si>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</si>
  <si>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</si>
  <si>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</si>
  <si>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</si>
  <si>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</si>
  <si>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</si>
  <si>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</si>
  <si>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</si>
  <si>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</si>
  <si>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</si>
  <si>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</si>
  <si>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</si>
  <si>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</si>
  <si>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</si>
  <si>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</si>
  <si>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</si>
  <si>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</si>
  <si>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</si>
  <si>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</si>
  <si>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</si>
  <si>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</si>
  <si>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</si>
  <si>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</si>
  <si>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</si>
  <si>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</si>
  <si>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</si>
  <si>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</si>
  <si>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</si>
  <si>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</si>
  <si>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</si>
  <si>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</si>
  <si>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</si>
  <si>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</si>
  <si>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</si>
  <si>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</si>
  <si>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</si>
  <si>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</si>
  <si>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</si>
  <si>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</si>
  <si>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</si>
  <si>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</si>
  <si>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</si>
  <si>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</si>
  <si>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</si>
  <si>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</si>
  <si>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</si>
  <si>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</si>
  <si>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</si>
  <si>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</si>
  <si>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</si>
  <si>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</si>
  <si>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</si>
  <si>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</si>
  <si>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</si>
  <si>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</si>
  <si>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</si>
  <si>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</si>
  <si>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</si>
  <si>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</si>
  <si>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</si>
  <si>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</si>
  <si>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</si>
  <si>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</si>
  <si>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</si>
  <si>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</si>
  <si>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</si>
  <si>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</si>
  <si>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</si>
  <si>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</si>
  <si>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</si>
  <si>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</si>
  <si>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</si>
  <si>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</si>
  <si>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</si>
  <si>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</si>
  <si>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</si>
  <si>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</si>
  <si>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</si>
  <si>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</si>
  <si>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</si>
  <si>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</si>
  <si>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</si>
  <si>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</si>
  <si>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</si>
  <si>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</si>
  <si>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</si>
  <si>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</si>
  <si>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</si>
  <si>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</si>
  <si>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</si>
  <si>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</si>
  <si>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</si>
  <si>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</si>
  <si>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</si>
  <si>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</si>
  <si>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</si>
  <si>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</si>
  <si>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</si>
  <si>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</si>
  <si>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</si>
  <si>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</si>
  <si>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</si>
  <si>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</si>
  <si>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</si>
  <si>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</si>
  <si>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</si>
  <si>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</si>
  <si>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</si>
  <si>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</si>
  <si>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</si>
  <si>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</si>
  <si>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</si>
  <si>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</si>
  <si>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</si>
  <si>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</si>
  <si>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</si>
  <si>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</si>
  <si>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</si>
  <si>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</si>
  <si>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</si>
  <si>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</si>
  <si>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</si>
  <si>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</si>
  <si>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</si>
  <si>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</si>
  <si>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</si>
  <si>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</si>
  <si>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</si>
  <si>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</si>
  <si>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</si>
  <si>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</si>
  <si>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</si>
  <si>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</si>
  <si>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</si>
  <si>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</si>
  <si>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</si>
  <si>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</si>
  <si>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</si>
  <si>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</si>
  <si>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</si>
  <si>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</si>
  <si>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</si>
  <si>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</si>
  <si>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</si>
  <si>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</si>
  <si>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</si>
  <si>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</si>
  <si>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</si>
  <si>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</si>
  <si>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</si>
  <si>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</si>
  <si>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</si>
  <si>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</si>
  <si>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</si>
  <si>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</si>
  <si>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</si>
  <si>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</si>
  <si>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</si>
  <si>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</si>
  <si>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</si>
  <si>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</si>
  <si>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</si>
  <si>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</si>
  <si>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</si>
  <si>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</si>
  <si>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</si>
  <si>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</si>
  <si>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</si>
  <si>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</si>
  <si>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</si>
  <si>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</si>
  <si>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</si>
  <si>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</si>
  <si>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</si>
  <si>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</si>
  <si>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</si>
  <si>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</si>
  <si>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</si>
  <si>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</si>
  <si>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</si>
  <si>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</si>
  <si>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</si>
  <si>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</si>
  <si>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</si>
  <si>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</si>
  <si>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</si>
  <si>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</si>
  <si>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</si>
  <si>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</si>
  <si>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</si>
  <si>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</si>
  <si>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</si>
  <si>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</si>
  <si>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</si>
  <si>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</si>
  <si>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</si>
  <si>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</si>
  <si>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</si>
  <si>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</si>
  <si>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</si>
  <si>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</si>
  <si>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</si>
  <si>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</si>
  <si>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</si>
  <si>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</si>
  <si>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</si>
  <si>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</si>
  <si>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</si>
  <si>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</si>
  <si>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</si>
  <si>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</si>
  <si>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</si>
  <si>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</si>
  <si>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</si>
  <si>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</si>
  <si>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</si>
  <si>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</si>
  <si>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</si>
  <si>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</si>
  <si>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</si>
  <si>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</si>
  <si>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</si>
  <si>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</si>
  <si>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</si>
  <si>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</si>
  <si>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</si>
  <si>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</si>
  <si>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</si>
  <si>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</si>
  <si>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</si>
  <si>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</si>
  <si>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</si>
  <si>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</si>
  <si>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</si>
  <si>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</si>
  <si>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</si>
  <si>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</si>
  <si>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</si>
  <si>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</si>
  <si>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</si>
  <si>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</si>
  <si>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</si>
  <si>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</si>
  <si>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</si>
  <si>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</si>
  <si>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</si>
  <si>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</si>
  <si>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</si>
  <si>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</si>
  <si>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</si>
  <si>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</si>
  <si>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</si>
  <si>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</si>
  <si>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</si>
  <si>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</si>
  <si>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</si>
  <si>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</si>
  <si>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</si>
  <si>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</si>
  <si>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</si>
  <si>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</si>
  <si>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</si>
  <si>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</si>
  <si>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</si>
  <si>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</si>
  <si>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</si>
  <si>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</si>
  <si>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</si>
  <si>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</si>
  <si>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</si>
  <si>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</si>
  <si>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</si>
  <si>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</si>
  <si>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</si>
  <si>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</si>
  <si>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</si>
  <si>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</si>
  <si>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</si>
  <si>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</si>
  <si>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</si>
  <si>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</si>
  <si>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</si>
  <si>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</si>
  <si>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</si>
  <si>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</si>
  <si>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</si>
  <si>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</si>
  <si>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</si>
  <si>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</si>
  <si>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</si>
  <si>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</si>
  <si>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</si>
  <si>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</si>
  <si>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</si>
  <si>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</si>
  <si>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</si>
  <si>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</si>
  <si>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</si>
  <si>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</si>
  <si>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</si>
  <si>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</si>
  <si>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</si>
  <si>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</si>
  <si>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</si>
  <si>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</si>
  <si>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</si>
  <si>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</si>
  <si>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</si>
  <si>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</si>
  <si>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</si>
  <si>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</si>
  <si>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</si>
  <si>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</si>
  <si>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</si>
  <si>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</si>
  <si>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</si>
  <si>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</si>
  <si>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</si>
  <si>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</si>
  <si>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</si>
  <si>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</si>
  <si>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</si>
  <si>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</si>
  <si>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</si>
  <si>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</si>
  <si>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</si>
  <si>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</si>
  <si>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</si>
  <si>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</si>
  <si>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</si>
  <si>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</si>
  <si>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</si>
  <si>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</si>
  <si>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</si>
  <si>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</si>
  <si>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</si>
  <si>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</si>
  <si>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</si>
  <si>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</si>
  <si>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</si>
  <si>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</si>
  <si>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</si>
  <si>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</si>
  <si>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</si>
  <si>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</si>
  <si>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</si>
  <si>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</si>
  <si>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</si>
  <si>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</si>
  <si>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</si>
  <si>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</si>
  <si>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</si>
  <si>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</si>
  <si>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</si>
  <si>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</si>
  <si>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</si>
  <si>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</si>
  <si>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</si>
  <si>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</si>
  <si>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</si>
  <si>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</si>
  <si>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</si>
  <si>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</si>
  <si>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</si>
  <si>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</si>
  <si>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</si>
  <si>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</si>
  <si>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</si>
  <si>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</si>
  <si>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</si>
  <si>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</si>
  <si>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</si>
  <si>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</si>
  <si>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</si>
  <si>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</si>
  <si>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</si>
  <si>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</si>
  <si>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</si>
  <si>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</si>
  <si>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</si>
  <si>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</si>
  <si>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</si>
  <si>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</si>
  <si>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</si>
  <si>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</si>
  <si>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</si>
  <si>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</si>
  <si>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</si>
  <si>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</si>
  <si>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</si>
  <si>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</si>
  <si>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</si>
  <si>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</si>
  <si>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</si>
  <si>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</si>
  <si>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</si>
  <si>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</si>
  <si>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</si>
  <si>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</si>
  <si>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</si>
  <si>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</si>
  <si>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</si>
  <si>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</si>
  <si>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</si>
  <si>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</si>
  <si>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</si>
  <si>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</si>
  <si>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</si>
  <si>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</si>
  <si>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</si>
  <si>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</si>
  <si>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</si>
  <si>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</si>
  <si>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</si>
  <si>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</si>
  <si>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</si>
  <si>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</si>
  <si>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</si>
  <si>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</si>
  <si>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</si>
  <si>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</si>
  <si>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</si>
  <si>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</si>
  <si>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</si>
  <si>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</si>
  <si>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</si>
  <si>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</si>
  <si>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</si>
  <si>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</si>
  <si>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</si>
  <si>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</si>
  <si>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</si>
  <si>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</si>
  <si>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</si>
  <si>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</si>
  <si>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</si>
  <si>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</si>
  <si>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</si>
  <si>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</si>
  <si>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</si>
  <si>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</si>
  <si>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</si>
  <si>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</si>
  <si>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</si>
  <si>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</si>
  <si>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</si>
  <si>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</si>
  <si>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</si>
  <si>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</si>
  <si>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</si>
  <si>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</si>
  <si>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</si>
  <si>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</si>
  <si>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</si>
  <si>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</si>
  <si>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</si>
  <si>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</si>
  <si>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</si>
  <si>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</si>
  <si>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</si>
  <si>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</si>
  <si>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</si>
  <si>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</si>
  <si>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</si>
  <si>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</si>
  <si>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</si>
  <si>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</si>
  <si>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</si>
  <si>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</si>
  <si>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</si>
  <si>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</si>
  <si>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</si>
  <si>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</si>
  <si>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</si>
  <si>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</si>
  <si>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</si>
  <si>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</si>
  <si>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</si>
  <si>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</si>
  <si>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</si>
  <si>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</si>
  <si>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</si>
  <si>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</si>
  <si>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</si>
  <si>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</si>
  <si>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</si>
  <si>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</si>
  <si>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</si>
  <si>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</si>
  <si>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</si>
  <si>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</si>
  <si>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</si>
  <si>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</si>
  <si>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</si>
  <si>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</si>
  <si>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</si>
  <si>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</si>
  <si>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</si>
  <si>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</si>
  <si>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</si>
  <si>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</si>
  <si>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</si>
  <si>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</si>
  <si>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</si>
  <si>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</si>
  <si>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</si>
  <si>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</si>
  <si>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</si>
  <si>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</si>
  <si>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</si>
  <si>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</si>
  <si>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</si>
  <si>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</si>
  <si>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</si>
  <si>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</si>
  <si>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</si>
  <si>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</si>
  <si>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</si>
  <si>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</si>
  <si>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</si>
  <si>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</si>
  <si>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</si>
  <si>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</si>
  <si>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</si>
  <si>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</si>
  <si>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</si>
  <si>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</si>
  <si>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</si>
  <si>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</si>
  <si>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</si>
  <si>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</si>
  <si>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</si>
  <si>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</si>
  <si>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</si>
  <si>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</si>
  <si>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</si>
  <si>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</si>
  <si>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</si>
  <si>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</si>
  <si>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</si>
  <si>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</si>
  <si>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</si>
  <si>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</si>
  <si>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</si>
  <si>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</si>
  <si>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</si>
  <si>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</si>
  <si>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</si>
  <si>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</si>
  <si>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</si>
  <si>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</si>
  <si>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</si>
  <si>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</si>
  <si>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</si>
  <si>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</si>
  <si>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</si>
  <si>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</si>
  <si>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</si>
  <si>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</si>
  <si>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</si>
  <si>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</si>
  <si>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</si>
  <si>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</si>
  <si>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</si>
  <si>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</si>
  <si>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</si>
  <si>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</si>
  <si>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</si>
  <si>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</si>
  <si>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</si>
  <si>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</si>
  <si>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</si>
  <si>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</si>
  <si>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</si>
  <si>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</si>
  <si>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</si>
  <si>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</si>
  <si>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</si>
  <si>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</si>
  <si>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</si>
  <si>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</si>
  <si>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</si>
  <si>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</si>
  <si>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</si>
  <si>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</si>
  <si>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</si>
  <si>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</si>
  <si>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</si>
  <si>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</si>
  <si>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</si>
  <si>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</si>
  <si>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</si>
  <si>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</si>
  <si>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</si>
  <si>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</si>
  <si>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</si>
  <si>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</si>
  <si>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</si>
  <si>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</si>
  <si>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</si>
  <si>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</si>
  <si>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</si>
  <si>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</si>
  <si>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</si>
  <si>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</si>
  <si>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</si>
  <si>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</si>
  <si>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</si>
  <si>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</si>
  <si>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</si>
  <si>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</si>
  <si>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</si>
  <si>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</si>
  <si>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</si>
  <si>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</si>
  <si>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</si>
  <si>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</si>
  <si>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</si>
  <si>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</si>
  <si>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</si>
  <si>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</si>
  <si>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</si>
  <si>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</si>
  <si>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</si>
  <si>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</si>
  <si>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</si>
  <si>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</si>
  <si>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</si>
  <si>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</si>
  <si>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</si>
  <si>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</si>
  <si>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</si>
  <si>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</si>
  <si>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</si>
  <si>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</si>
  <si>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</si>
  <si>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</si>
  <si>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</si>
  <si>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</si>
  <si>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</si>
  <si>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</si>
  <si>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</si>
  <si>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</si>
  <si>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</si>
  <si>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</si>
  <si>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</si>
  <si>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</si>
  <si>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</si>
  <si>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</si>
  <si>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</si>
  <si>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</si>
  <si>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</si>
  <si>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</si>
  <si>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</si>
  <si>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</si>
  <si>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</si>
  <si>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</si>
  <si>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</si>
  <si>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</si>
  <si>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</si>
  <si>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</si>
  <si>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</si>
  <si>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</si>
  <si>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</si>
  <si>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</si>
  <si>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</si>
  <si>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</si>
  <si>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</si>
  <si>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</si>
  <si>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</si>
  <si>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</si>
  <si>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</si>
  <si>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</si>
  <si>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</si>
  <si>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</si>
  <si>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</si>
  <si>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</si>
  <si>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</si>
  <si>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</si>
  <si>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</si>
  <si>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</si>
  <si>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</si>
  <si>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</si>
  <si>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</si>
  <si>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</si>
  <si>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</si>
  <si>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</si>
  <si>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</si>
  <si>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</si>
  <si>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</si>
  <si>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</si>
  <si>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</si>
  <si>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</si>
  <si>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</si>
  <si>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</si>
  <si>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</si>
  <si>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</si>
  <si>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</si>
  <si>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</si>
  <si>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</si>
  <si>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</si>
  <si>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</si>
  <si>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</si>
  <si>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</si>
  <si>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</si>
  <si>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</si>
  <si>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</si>
  <si>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</si>
  <si>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</si>
  <si>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</si>
  <si>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</si>
  <si>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</si>
  <si>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</si>
  <si>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</si>
  <si>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</si>
  <si>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</si>
  <si>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</si>
  <si>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</si>
  <si>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</si>
  <si>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</si>
  <si>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</si>
  <si>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</si>
  <si>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</si>
  <si>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</si>
  <si>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</si>
  <si>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</si>
  <si>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</si>
  <si>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</si>
  <si>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</si>
  <si>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</si>
  <si>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</si>
  <si>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</si>
  <si>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</si>
  <si>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</si>
  <si>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</si>
  <si>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</si>
  <si>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</si>
  <si>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</si>
  <si>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</si>
  <si>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</si>
  <si>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</si>
  <si>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</si>
  <si>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</si>
  <si>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</si>
  <si>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</si>
  <si>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</si>
  <si>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</si>
  <si>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</si>
  <si>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</si>
  <si>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</si>
  <si>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</si>
  <si>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</si>
  <si>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</si>
  <si>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</si>
  <si>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</si>
  <si>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</si>
  <si>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</si>
  <si>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</si>
  <si>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</si>
  <si>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</si>
  <si>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</si>
  <si>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</si>
  <si>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</si>
  <si>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</si>
  <si>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</si>
  <si>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</si>
  <si>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</si>
  <si>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</si>
  <si>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</si>
  <si>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</si>
  <si>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</si>
  <si>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</si>
  <si>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</si>
  <si>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</si>
  <si>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</si>
  <si>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</si>
  <si>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</si>
  <si>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</si>
  <si>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</si>
  <si>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</si>
  <si>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</si>
  <si>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</si>
  <si>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</si>
  <si>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</si>
  <si>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</si>
  <si>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</si>
  <si>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</si>
  <si>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</si>
  <si>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</si>
  <si>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</si>
  <si>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</si>
  <si>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</si>
  <si>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</si>
  <si>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</si>
  <si>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</si>
  <si>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</si>
  <si>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</si>
  <si>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</si>
  <si>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</si>
  <si>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</si>
  <si>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</si>
  <si>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</si>
  <si>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</si>
  <si>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</si>
  <si>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</si>
  <si>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</si>
  <si>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</si>
  <si>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</si>
  <si>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</si>
  <si>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</si>
  <si>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</si>
  <si>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</si>
  <si>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</si>
  <si>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</si>
  <si>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</si>
  <si>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</si>
  <si>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</si>
  <si>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</si>
  <si>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</si>
  <si>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</si>
  <si>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</si>
  <si>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</si>
  <si>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</si>
  <si>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</si>
  <si>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</si>
  <si>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</si>
  <si>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</si>
  <si>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</si>
  <si>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</si>
  <si>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</si>
  <si>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</si>
  <si>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</si>
  <si>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</si>
  <si>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</si>
  <si>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</si>
  <si>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</si>
  <si>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</si>
  <si>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</si>
  <si>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</si>
  <si>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</si>
  <si>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</si>
  <si>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</si>
  <si>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</si>
  <si>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</si>
  <si>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</si>
  <si>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</si>
  <si>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</si>
  <si>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</si>
  <si>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</si>
  <si>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</si>
  <si>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</si>
  <si>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</si>
  <si>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</si>
  <si>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</si>
  <si>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</si>
  <si>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</si>
  <si>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</si>
  <si>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</si>
  <si>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</si>
  <si>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</si>
  <si>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</si>
  <si>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</si>
  <si>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</si>
  <si>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</si>
  <si>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</si>
  <si>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</si>
  <si>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</si>
  <si>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</si>
  <si>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</si>
  <si>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</si>
  <si>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</si>
  <si>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</si>
  <si>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</si>
  <si>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</si>
  <si>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</si>
  <si>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</si>
  <si>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</si>
  <si>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</si>
  <si>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</si>
  <si>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</si>
  <si>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</si>
  <si>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</si>
  <si>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</si>
  <si>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</si>
  <si>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</si>
  <si>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</si>
  <si>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</si>
  <si>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</si>
  <si>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</si>
  <si>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</si>
  <si>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</si>
  <si>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</si>
  <si>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</si>
  <si>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</si>
  <si>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</si>
  <si>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</si>
  <si>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</si>
  <si>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</si>
  <si>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</si>
  <si>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</si>
  <si>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</si>
  <si>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</si>
  <si>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</si>
  <si>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</si>
  <si>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</si>
  <si>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</si>
  <si>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</si>
  <si>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</si>
  <si>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</si>
  <si>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</si>
  <si>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</si>
  <si>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</si>
  <si>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</si>
  <si>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</si>
  <si>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</si>
  <si>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</si>
  <si>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</si>
  <si>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</si>
  <si>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</si>
  <si>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</si>
  <si>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</si>
  <si>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</si>
  <si>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</si>
  <si>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</si>
  <si>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</si>
  <si>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</si>
  <si>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</si>
  <si>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</si>
  <si>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</si>
  <si>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</si>
  <si>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</si>
  <si>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</si>
  <si>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</si>
  <si>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</si>
  <si>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</si>
  <si>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</si>
  <si>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</si>
  <si>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</si>
  <si>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</si>
  <si>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</si>
  <si>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</si>
  <si>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</si>
  <si>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</si>
  <si>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</si>
  <si>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</si>
  <si>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</si>
  <si>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</si>
  <si>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</si>
  <si>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</si>
  <si>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</si>
  <si>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</si>
  <si>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</si>
  <si>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</si>
  <si>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</si>
  <si>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</si>
  <si>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</si>
  <si>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</si>
  <si>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</si>
  <si>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</si>
  <si>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</si>
  <si>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</si>
  <si>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</si>
  <si>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</si>
  <si>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</si>
  <si>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</si>
  <si>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</si>
  <si>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</si>
  <si>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</si>
  <si>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</si>
  <si>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</si>
  <si>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</si>
  <si>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</si>
  <si>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</si>
  <si>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</si>
  <si>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</si>
  <si>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</si>
  <si>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</si>
  <si>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</si>
  <si>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</si>
  <si>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</si>
  <si>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</si>
  <si>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</si>
  <si>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</si>
  <si>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</si>
  <si>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</si>
  <si>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</si>
  <si>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</si>
  <si>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</si>
  <si>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</si>
  <si>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</si>
  <si>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</si>
  <si>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</si>
  <si>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</si>
  <si>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</si>
  <si>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</si>
  <si>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</si>
  <si>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</si>
  <si>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</si>
  <si>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</si>
  <si>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</si>
  <si>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</si>
  <si>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</si>
  <si>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</si>
  <si>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</si>
  <si>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</si>
  <si>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</si>
  <si>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</si>
  <si>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</si>
  <si>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</si>
  <si>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</si>
  <si>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</si>
  <si>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</si>
  <si>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</si>
  <si>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</si>
  <si>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</si>
  <si>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</si>
  <si>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</si>
  <si>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</si>
  <si>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</si>
  <si>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</si>
  <si>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</si>
  <si>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</si>
  <si>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</si>
  <si>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</si>
  <si>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</si>
  <si>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</si>
  <si>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</si>
  <si>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</si>
  <si>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</si>
  <si>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</si>
  <si>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</si>
  <si>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</si>
  <si>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</si>
  <si>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</si>
  <si>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</si>
  <si>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</si>
  <si>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</si>
  <si>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</si>
  <si>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</si>
  <si>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</si>
  <si>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</si>
  <si>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</si>
  <si>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</si>
  <si>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</si>
  <si>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</si>
  <si>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</si>
  <si>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</si>
  <si>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</si>
  <si>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</si>
  <si>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</si>
  <si>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</si>
  <si>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</si>
  <si>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</si>
  <si>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</si>
  <si>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</si>
  <si>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</si>
  <si>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</si>
  <si>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</si>
  <si>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</si>
  <si>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</si>
  <si>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</si>
  <si>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</si>
  <si>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</si>
  <si>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</si>
  <si>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</si>
  <si>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</si>
  <si>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</si>
  <si>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</si>
  <si>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</si>
  <si>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</si>
  <si>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</si>
  <si>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</si>
  <si>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</si>
  <si>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</si>
  <si>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</si>
  <si>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</si>
  <si>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</si>
  <si>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</si>
  <si>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</si>
  <si>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</si>
  <si>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</si>
  <si>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</si>
  <si>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</si>
  <si>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</si>
  <si>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</si>
  <si>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</si>
  <si>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</si>
  <si>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</si>
  <si>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</si>
  <si>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</si>
  <si>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</si>
  <si>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</si>
  <si>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</si>
  <si>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</si>
  <si>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</si>
  <si>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</si>
  <si>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</si>
  <si>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</si>
  <si>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</si>
  <si>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</si>
  <si>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</si>
  <si>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</si>
  <si>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</si>
  <si>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</si>
  <si>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</si>
  <si>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</si>
  <si>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</si>
  <si>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</si>
  <si>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</si>
  <si>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</si>
  <si>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</si>
  <si>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</si>
  <si>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</si>
  <si>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</si>
  <si>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</si>
  <si>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</si>
  <si>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</si>
  <si>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</si>
  <si>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</si>
  <si>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</si>
  <si>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</si>
  <si>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</si>
  <si>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</si>
  <si>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</si>
  <si>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</si>
  <si>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</si>
  <si>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</si>
  <si>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</si>
  <si>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</si>
  <si>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</si>
  <si>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</si>
  <si>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</si>
  <si>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</si>
  <si>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</si>
  <si>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</si>
  <si>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</si>
  <si>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</si>
  <si>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</si>
  <si>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</si>
  <si>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</si>
  <si>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</si>
  <si>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</si>
  <si>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</si>
  <si>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</si>
  <si>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</si>
  <si>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</si>
  <si>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</si>
  <si>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</si>
  <si>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</si>
  <si>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</si>
  <si>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</si>
  <si>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</si>
  <si>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</si>
  <si>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</si>
  <si>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</si>
  <si>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</si>
  <si>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</si>
  <si>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</si>
  <si>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</si>
  <si>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</si>
  <si>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</si>
  <si>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</si>
  <si>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</si>
  <si>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</si>
  <si>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</si>
  <si>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</si>
  <si>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</si>
  <si>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</si>
  <si>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</si>
  <si>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</si>
  <si>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</si>
  <si>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</si>
  <si>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</si>
  <si>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</si>
  <si>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</si>
  <si>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</si>
  <si>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</si>
  <si>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</si>
  <si>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</si>
  <si>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</si>
  <si>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</si>
  <si>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</si>
  <si>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</si>
  <si>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</si>
  <si>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</si>
  <si>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</si>
  <si>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</si>
  <si>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</si>
  <si>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</si>
  <si>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</si>
  <si>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</si>
  <si>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</si>
  <si>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</si>
  <si>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</si>
  <si>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</si>
  <si>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</si>
  <si>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</si>
  <si>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</si>
  <si>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</si>
  <si>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</si>
  <si>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</si>
  <si>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</si>
  <si>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</si>
  <si>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</si>
  <si>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</si>
  <si>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</si>
  <si>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</si>
  <si>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</si>
  <si>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</si>
  <si>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</si>
  <si>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</si>
  <si>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</si>
  <si>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</si>
  <si>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</si>
  <si>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</si>
  <si>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</si>
  <si>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</si>
  <si>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</si>
  <si>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</si>
  <si>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</si>
  <si>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</si>
  <si>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</si>
  <si>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</si>
  <si>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</si>
  <si>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</si>
  <si>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</si>
  <si>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</si>
  <si>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</si>
  <si>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</si>
  <si>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</si>
  <si>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</si>
  <si>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</si>
  <si>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</si>
  <si>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</si>
  <si>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</si>
  <si>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</si>
  <si>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</si>
  <si>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</si>
  <si>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</si>
  <si>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</si>
  <si>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</si>
  <si>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</si>
  <si>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</si>
  <si>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</si>
  <si>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</si>
  <si>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</si>
  <si>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</si>
  <si>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</si>
  <si>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</si>
  <si>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</si>
  <si>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</si>
  <si>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</si>
  <si>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</si>
  <si>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</si>
  <si>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</si>
  <si>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</si>
  <si>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</si>
  <si>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</si>
  <si>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</si>
  <si>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</si>
  <si>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</si>
  <si>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</si>
  <si>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</si>
  <si>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</si>
  <si>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</si>
  <si>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</si>
  <si>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</si>
  <si>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</si>
  <si>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</si>
  <si>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</si>
  <si>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</si>
  <si>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</si>
  <si>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</si>
  <si>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</si>
  <si>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</si>
  <si>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</si>
  <si>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</si>
  <si>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</si>
  <si>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</si>
  <si>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</si>
  <si>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</si>
  <si>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</si>
  <si>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</si>
  <si>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</si>
  <si>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</si>
  <si>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</si>
  <si>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</si>
  <si>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</si>
  <si>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</si>
  <si>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</si>
  <si>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</si>
  <si>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</si>
  <si>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</si>
  <si>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</si>
  <si>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</si>
  <si>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</si>
  <si>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</si>
  <si>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</si>
  <si>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</si>
  <si>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</si>
  <si>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</si>
  <si>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</si>
  <si>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</si>
  <si>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</si>
  <si>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</si>
  <si>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</si>
  <si>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</si>
  <si>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</si>
  <si>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</si>
  <si>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</si>
  <si>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</si>
  <si>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</si>
  <si>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</si>
  <si>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</si>
  <si>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</si>
  <si>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</si>
  <si>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</si>
  <si>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</si>
  <si>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</si>
  <si>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</si>
  <si>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</si>
  <si>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</si>
  <si>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</si>
  <si>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</si>
  <si>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</si>
  <si>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</si>
  <si>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</si>
  <si>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</si>
  <si>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</si>
  <si>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</si>
  <si>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</si>
  <si>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</si>
  <si>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</si>
  <si>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</si>
  <si>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</si>
  <si>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</si>
  <si>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</si>
  <si>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</si>
  <si>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</si>
  <si>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</si>
  <si>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</si>
  <si>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</si>
  <si>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</si>
  <si>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</si>
  <si>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</si>
  <si>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</si>
  <si>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</si>
  <si>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</si>
  <si>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</si>
  <si>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</si>
  <si>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</si>
  <si>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</si>
  <si>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</si>
  <si>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</si>
  <si>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</si>
  <si>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</si>
  <si>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</si>
  <si>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</si>
  <si>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</si>
  <si>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</si>
  <si>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</si>
  <si>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</si>
  <si>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</si>
  <si>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</si>
  <si>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</si>
  <si>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</si>
  <si>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</si>
  <si>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</si>
  <si>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</si>
  <si>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</si>
  <si>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</si>
  <si>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</si>
  <si>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</si>
  <si>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</si>
  <si>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</si>
  <si>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</si>
  <si>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</si>
  <si>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</si>
  <si>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</si>
  <si>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</si>
  <si>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</si>
  <si>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</si>
  <si>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</si>
  <si>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</si>
  <si>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</si>
  <si>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</si>
  <si>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</si>
  <si>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</si>
  <si>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</si>
  <si>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</si>
  <si>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</si>
  <si>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</si>
  <si>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</si>
  <si>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</si>
  <si>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</si>
  <si>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</si>
  <si>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</si>
  <si>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</si>
  <si>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</si>
  <si>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</si>
  <si>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</si>
  <si>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</si>
  <si>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</si>
  <si>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</si>
  <si>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</si>
  <si>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</si>
  <si>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</si>
  <si>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</si>
  <si>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</si>
  <si>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</si>
  <si>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</si>
  <si>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</si>
  <si>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</si>
  <si>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</si>
  <si>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</si>
  <si>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</si>
  <si>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</si>
  <si>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</si>
  <si>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</si>
  <si>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</si>
  <si>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</si>
  <si>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</si>
  <si>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</si>
  <si>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</si>
  <si>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</si>
  <si>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</si>
  <si>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</si>
  <si>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</si>
  <si>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</si>
  <si>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</si>
  <si>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</si>
  <si>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</si>
  <si>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</si>
  <si>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</si>
  <si>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</si>
  <si>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</si>
  <si>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</si>
  <si>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</si>
  <si>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</si>
  <si>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</si>
  <si>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</si>
  <si>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</si>
  <si>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</si>
  <si>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</si>
  <si>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</si>
  <si>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</si>
  <si>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</si>
  <si>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</si>
  <si>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</si>
  <si>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</si>
  <si>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</si>
  <si>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</si>
  <si>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</si>
  <si>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</si>
  <si>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</si>
  <si>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</si>
  <si>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</si>
  <si>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</si>
  <si>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</si>
  <si>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</si>
  <si>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</si>
  <si>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</si>
  <si>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</si>
  <si>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</si>
  <si>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</si>
  <si>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</si>
  <si>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</si>
  <si>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</si>
  <si>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</si>
  <si>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</si>
  <si>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</si>
  <si>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</si>
  <si>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</si>
  <si>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</si>
  <si>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</si>
  <si>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</si>
  <si>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</si>
  <si>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</si>
  <si>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</si>
  <si>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</si>
  <si>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</si>
  <si>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</si>
  <si>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</si>
  <si>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</si>
  <si>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</si>
  <si>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</si>
  <si>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</si>
  <si>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</si>
  <si>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</si>
  <si>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</si>
  <si>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</si>
  <si>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</si>
  <si>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</si>
  <si>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</si>
  <si>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</si>
  <si>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</si>
  <si>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</si>
  <si>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</si>
  <si>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</si>
  <si>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</si>
  <si>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</si>
  <si>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</si>
  <si>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</si>
  <si>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</si>
  <si>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</si>
  <si>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</si>
  <si>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</si>
  <si>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</si>
  <si>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</si>
  <si>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</si>
  <si>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</si>
  <si>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</si>
  <si>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</si>
  <si>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</si>
  <si>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</si>
  <si>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</si>
  <si>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</si>
  <si>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</si>
  <si>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</si>
  <si>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</si>
  <si>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</si>
  <si>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</si>
  <si>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</si>
  <si>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</si>
  <si>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</si>
  <si>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</si>
  <si>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</si>
  <si>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</si>
  <si>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</si>
  <si>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</si>
  <si>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</si>
  <si>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</si>
  <si>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</si>
  <si>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</si>
  <si>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</si>
  <si>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</si>
  <si>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</si>
  <si>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</si>
  <si>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</si>
  <si>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</si>
  <si>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</si>
  <si>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</si>
  <si>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</si>
  <si>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</si>
  <si>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</si>
  <si>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</si>
  <si>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</si>
  <si>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</si>
  <si>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</si>
  <si>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</si>
  <si>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</si>
  <si>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</si>
  <si>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</si>
  <si>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</si>
  <si>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</si>
  <si>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</si>
  <si>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</si>
  <si>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</si>
  <si>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</si>
  <si>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</si>
  <si>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</si>
  <si>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</si>
  <si>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</si>
  <si>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</si>
  <si>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</si>
  <si>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</si>
  <si>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</si>
  <si>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</si>
  <si>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</si>
  <si>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</si>
  <si>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</si>
  <si>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</si>
  <si>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</si>
  <si>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</si>
  <si>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</si>
  <si>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</si>
  <si>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</si>
  <si>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</si>
  <si>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</si>
  <si>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</si>
  <si>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</si>
  <si>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</si>
  <si>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</si>
  <si>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</si>
  <si>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</si>
  <si>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</si>
  <si>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</si>
  <si>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</si>
  <si>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</si>
  <si>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</si>
  <si>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</si>
  <si>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</si>
  <si>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</si>
  <si>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</si>
  <si>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</si>
  <si>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</si>
  <si>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</si>
  <si>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</si>
  <si>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</si>
  <si>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</si>
  <si>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</si>
  <si>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</si>
  <si>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</si>
  <si>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</si>
  <si>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</si>
  <si>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</si>
  <si>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</si>
  <si>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</si>
  <si>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</si>
  <si>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</si>
  <si>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</si>
  <si>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</si>
  <si>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</si>
  <si>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</si>
  <si>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</si>
  <si>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</si>
  <si>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</si>
  <si>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</si>
  <si>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</si>
  <si>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</si>
  <si>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</si>
  <si>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</si>
  <si>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</si>
  <si>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</si>
  <si>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</si>
  <si>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</si>
  <si>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</si>
  <si>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</si>
  <si>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</si>
  <si>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</si>
  <si>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</si>
  <si>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</si>
  <si>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</si>
  <si>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</si>
  <si>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</si>
  <si>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</si>
  <si>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</si>
  <si>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</si>
  <si>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</si>
  <si>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</si>
  <si>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</si>
  <si>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</si>
  <si>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</si>
  <si>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</si>
  <si>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</si>
  <si>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</si>
  <si>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</si>
  <si>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</si>
  <si>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</si>
  <si>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</si>
  <si>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</si>
  <si>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</si>
  <si>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</si>
  <si>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</si>
  <si>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</si>
  <si>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</si>
  <si>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</si>
  <si>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</si>
  <si>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</si>
  <si>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</si>
  <si>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</si>
  <si>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</si>
  <si>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</si>
  <si>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</si>
  <si>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</si>
  <si>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</si>
  <si>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</si>
  <si>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</si>
  <si>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</si>
  <si>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</si>
  <si>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</si>
  <si>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</si>
  <si>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</si>
  <si>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</si>
  <si>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</si>
  <si>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</si>
  <si>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</si>
  <si>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</si>
  <si>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</si>
  <si>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</si>
  <si>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</si>
  <si>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</si>
  <si>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</si>
  <si>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</si>
  <si>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</si>
  <si>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</si>
  <si>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</si>
  <si>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</si>
  <si>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</si>
  <si>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</si>
  <si>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</si>
  <si>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</si>
  <si>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</si>
  <si>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</si>
  <si>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</si>
  <si>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</si>
  <si>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</si>
  <si>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</si>
  <si>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</si>
  <si>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</si>
  <si>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</si>
  <si>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</si>
  <si>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</si>
  <si>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</si>
  <si>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</si>
  <si>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</si>
  <si>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</si>
  <si>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</si>
  <si>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</si>
  <si>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</si>
  <si>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</si>
  <si>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</si>
  <si>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</si>
  <si>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</si>
  <si>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</si>
  <si>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</si>
  <si>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</si>
  <si>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</si>
  <si>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</si>
  <si>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</si>
  <si>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</si>
  <si>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</si>
  <si>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</si>
  <si>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</si>
  <si>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</si>
  <si>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</si>
  <si>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</si>
  <si>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</si>
  <si>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</si>
  <si>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</si>
  <si>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</si>
  <si>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</si>
  <si>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</si>
  <si>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</si>
  <si>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</si>
  <si>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</si>
  <si>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</si>
  <si>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</si>
  <si>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</si>
  <si>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</si>
  <si>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</si>
  <si>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</si>
  <si>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</si>
  <si>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</si>
  <si>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</si>
  <si>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</si>
  <si>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</si>
  <si>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</si>
  <si>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</si>
  <si>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</si>
  <si>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</si>
  <si>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</si>
  <si>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</si>
  <si>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</si>
  <si>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</si>
  <si>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</si>
  <si>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</si>
  <si>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</si>
  <si>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</si>
  <si>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</si>
  <si>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</si>
  <si>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</si>
  <si>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</si>
  <si>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</si>
  <si>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</si>
  <si>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</si>
  <si>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</si>
  <si>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</si>
  <si>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</si>
  <si>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</si>
  <si>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</si>
  <si>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</si>
  <si>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</si>
  <si>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</si>
  <si>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</si>
  <si>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</si>
  <si>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</si>
  <si>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</si>
  <si>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</si>
  <si>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</si>
  <si>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</si>
  <si>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</si>
  <si>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</si>
  <si>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</si>
  <si>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</si>
  <si>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</si>
  <si>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</si>
  <si>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</si>
  <si>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</si>
  <si>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</si>
  <si>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</si>
  <si>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</si>
  <si>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</si>
  <si>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</si>
  <si>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</si>
  <si>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</si>
  <si>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</si>
  <si>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</si>
  <si>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</si>
  <si>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</si>
  <si>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</si>
  <si>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</si>
  <si>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</si>
  <si>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</si>
  <si>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</si>
  <si>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</si>
  <si>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</si>
  <si>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</si>
  <si>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</si>
  <si>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</si>
  <si>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</si>
  <si>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</si>
  <si>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</si>
  <si>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</si>
  <si>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</si>
  <si>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</si>
  <si>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</si>
  <si>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</si>
  <si>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</si>
  <si>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</si>
  <si>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</si>
  <si>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</si>
  <si>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</si>
  <si>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</si>
  <si>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</si>
  <si>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</si>
  <si>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</si>
  <si>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</si>
  <si>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</si>
  <si>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</si>
  <si>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</si>
  <si>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</si>
  <si>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</si>
  <si>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</si>
  <si>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</si>
  <si>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</si>
  <si>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</si>
  <si>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</si>
  <si>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</si>
  <si>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</si>
  <si>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</si>
  <si>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</si>
  <si>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</si>
  <si>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</si>
  <si>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</si>
  <si>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</si>
  <si>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</si>
  <si>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</si>
  <si>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</si>
  <si>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</si>
  <si>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</si>
  <si>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</si>
  <si>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</si>
  <si>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</si>
  <si>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</si>
  <si>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</si>
  <si>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</si>
  <si>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</si>
  <si>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</si>
  <si>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</si>
  <si>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</si>
  <si>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</si>
  <si>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</si>
  <si>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</si>
  <si>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</si>
  <si>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</si>
  <si>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</si>
  <si>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</si>
  <si>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</si>
  <si>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</si>
  <si>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</si>
  <si>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</si>
  <si>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</si>
  <si>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</si>
  <si>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</si>
  <si>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</si>
  <si>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</si>
  <si>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</si>
  <si>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</si>
  <si>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</si>
  <si>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</si>
  <si>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</si>
  <si>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</si>
  <si>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</si>
  <si>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</si>
  <si>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</si>
  <si>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</si>
  <si>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</si>
  <si>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</si>
  <si>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</si>
  <si>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</si>
  <si>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</si>
  <si>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</si>
  <si>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</si>
  <si>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</si>
  <si>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</si>
  <si>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</si>
  <si>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</si>
  <si>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</si>
  <si>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</si>
  <si>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</si>
  <si>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</si>
  <si>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</si>
  <si>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</si>
  <si>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</si>
  <si>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</si>
  <si>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</si>
  <si>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</si>
  <si>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</si>
  <si>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</si>
  <si>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</si>
  <si>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</si>
  <si>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</si>
  <si>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</si>
  <si>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</si>
  <si>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</si>
  <si>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</si>
  <si>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</si>
  <si>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</si>
  <si>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</si>
  <si>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</si>
  <si>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</si>
  <si>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</si>
  <si>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</si>
  <si>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</si>
  <si>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</si>
  <si>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</si>
  <si>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</si>
  <si>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</si>
  <si>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</si>
  <si>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</si>
  <si>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</si>
  <si>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</si>
  <si>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</si>
  <si>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</si>
  <si>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</si>
  <si>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</si>
  <si>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</si>
  <si>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</si>
  <si>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</si>
  <si>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</si>
  <si>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</si>
  <si>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</si>
  <si>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</si>
  <si>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</si>
  <si>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</si>
  <si>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</si>
  <si>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</si>
  <si>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</si>
  <si>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</si>
  <si>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</si>
  <si>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</si>
  <si>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</si>
  <si>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</si>
  <si>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</si>
  <si>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</si>
  <si>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</si>
  <si>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</si>
  <si>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</si>
  <si>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</si>
  <si>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</si>
  <si>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</si>
  <si>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</si>
  <si>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</si>
  <si>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</si>
  <si>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</si>
  <si>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</si>
  <si>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</si>
  <si>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</si>
  <si>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</si>
  <si>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</si>
  <si>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</si>
  <si>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</si>
  <si>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</si>
  <si>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</si>
  <si>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</si>
  <si>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</si>
  <si>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</si>
  <si>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</si>
  <si>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</si>
  <si>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</si>
  <si>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</si>
  <si>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</si>
  <si>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</si>
  <si>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</si>
  <si>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</si>
  <si>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</si>
  <si>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</si>
  <si>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</si>
  <si>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</si>
  <si>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</si>
  <si>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</si>
  <si>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</si>
  <si>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</si>
  <si>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</si>
  <si>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</si>
  <si>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</si>
  <si>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</si>
  <si>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</si>
  <si>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</si>
  <si>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</si>
  <si>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</si>
  <si>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</si>
  <si>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</si>
  <si>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</si>
  <si>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</si>
  <si>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</si>
  <si>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</si>
  <si>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</si>
  <si>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</si>
  <si>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</si>
  <si>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</si>
  <si>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</si>
  <si>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</si>
  <si>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</si>
  <si>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</si>
  <si>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</si>
  <si>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</si>
  <si>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</si>
  <si>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</si>
  <si>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</si>
  <si>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</si>
  <si>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</si>
  <si>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</si>
  <si>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</si>
  <si>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</si>
  <si>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</si>
  <si>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</si>
  <si>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</si>
  <si>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</si>
  <si>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</si>
  <si>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</si>
  <si>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</si>
  <si>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</si>
  <si>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</si>
  <si>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</si>
  <si>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</si>
  <si>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</si>
  <si>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</si>
  <si>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</si>
  <si>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</si>
  <si>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</si>
  <si>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</si>
  <si>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</si>
  <si>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</si>
  <si>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</si>
  <si>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</si>
  <si>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</si>
  <si>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</si>
  <si>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</si>
  <si>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</si>
  <si>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</si>
  <si>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</si>
  <si>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</si>
  <si>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</si>
  <si>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</si>
  <si>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</si>
  <si>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</si>
  <si>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</si>
  <si>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</si>
  <si>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</si>
  <si>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</si>
  <si>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</si>
  <si>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</si>
  <si>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</si>
  <si>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</si>
  <si>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</si>
  <si>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</si>
  <si>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</si>
  <si>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</si>
  <si>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</si>
  <si>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</si>
  <si>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</si>
  <si>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</si>
  <si>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</si>
  <si>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</si>
  <si>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</si>
  <si>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</si>
  <si>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</si>
  <si>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</si>
  <si>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</si>
  <si>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</si>
  <si>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</si>
  <si>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</si>
  <si>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</si>
  <si>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</si>
  <si>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</si>
  <si>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</si>
  <si>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</si>
  <si>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</si>
  <si>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</si>
  <si>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</si>
  <si>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</si>
  <si>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</si>
  <si>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</si>
  <si>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</si>
  <si>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</si>
  <si>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</si>
  <si>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</si>
  <si>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</si>
  <si>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</si>
  <si>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</si>
  <si>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</si>
  <si>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</si>
  <si>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</si>
  <si>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</si>
  <si>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</si>
  <si>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</si>
  <si>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</si>
  <si>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</si>
  <si>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</si>
  <si>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</si>
  <si>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</si>
  <si>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</si>
  <si>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</si>
  <si>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</si>
  <si>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</si>
  <si>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</si>
  <si>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</si>
  <si>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</si>
  <si>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</si>
  <si>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</si>
  <si>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</si>
  <si>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</si>
  <si>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</si>
  <si>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</si>
  <si>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</si>
  <si>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</si>
  <si>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</si>
  <si>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</si>
  <si>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</si>
  <si>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</si>
  <si>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</si>
  <si>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</si>
  <si>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</si>
  <si>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</si>
  <si>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</si>
  <si>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</si>
  <si>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</si>
  <si>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</si>
  <si>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</si>
  <si>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</si>
  <si>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</si>
  <si>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</si>
  <si>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</si>
  <si>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</si>
  <si>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</si>
  <si>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</si>
  <si>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</si>
  <si>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</si>
  <si>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</si>
  <si>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</si>
  <si>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</si>
  <si>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</si>
  <si>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</si>
  <si>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</si>
  <si>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</si>
  <si>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</si>
  <si>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</si>
  <si>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</si>
  <si>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</si>
  <si>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</si>
  <si>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</si>
  <si>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</si>
  <si>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</si>
  <si>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</si>
  <si>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</si>
  <si>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</si>
  <si>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</si>
  <si>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</si>
  <si>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</si>
  <si>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</si>
  <si>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</si>
  <si>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</si>
  <si>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</si>
  <si>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</si>
  <si>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</si>
  <si>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</si>
  <si>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</si>
  <si>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</si>
  <si>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</si>
  <si>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</si>
  <si>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</si>
  <si>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</si>
  <si>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</si>
  <si>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</si>
  <si>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</si>
  <si>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</si>
  <si>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</si>
  <si>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</si>
  <si>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</si>
  <si>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</si>
  <si>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</si>
  <si>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</si>
  <si>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</si>
  <si>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</si>
  <si>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</si>
  <si>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</si>
  <si>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</si>
  <si>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</si>
  <si>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</si>
  <si>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</si>
  <si>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</si>
  <si>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</si>
  <si>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</si>
  <si>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</si>
  <si>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</si>
  <si>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</si>
  <si>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</si>
  <si>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</si>
  <si>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</si>
  <si>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</si>
  <si>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</si>
  <si>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</si>
  <si>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</si>
  <si>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</si>
  <si>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</si>
  <si>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</si>
  <si>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</si>
  <si>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</si>
  <si>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</si>
  <si>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</si>
  <si>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</si>
  <si>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</si>
  <si>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</si>
  <si>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</si>
  <si>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</si>
  <si>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</si>
  <si>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</si>
  <si>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</si>
  <si>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</si>
  <si>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</si>
  <si>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</si>
  <si>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</si>
  <si>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</si>
  <si>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</si>
  <si>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</si>
  <si>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</si>
  <si>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</si>
  <si>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</si>
  <si>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</si>
  <si>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</si>
  <si>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</si>
  <si>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</si>
  <si>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</si>
  <si>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</si>
  <si>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</si>
  <si>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</si>
  <si>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</si>
  <si>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</si>
  <si>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</si>
  <si>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</si>
  <si>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</si>
  <si>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</si>
  <si>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</si>
  <si>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</si>
  <si>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</si>
  <si>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</si>
  <si>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</si>
  <si>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</si>
  <si>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</si>
  <si>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</si>
  <si>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</si>
  <si>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</si>
  <si>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</si>
  <si>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</si>
  <si>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</si>
  <si>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</si>
  <si>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</si>
  <si>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</si>
  <si>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</si>
  <si>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</si>
  <si>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</si>
  <si>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</si>
  <si>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</si>
  <si>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</si>
  <si>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</si>
  <si>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</si>
  <si>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</si>
  <si>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</si>
  <si>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</si>
  <si>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</si>
  <si>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</si>
  <si>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</si>
  <si>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</si>
  <si>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</si>
  <si>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</si>
  <si>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</si>
  <si>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</si>
  <si>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</si>
  <si>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</si>
  <si>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</si>
  <si>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</si>
  <si>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</si>
  <si>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</si>
  <si>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</si>
  <si>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</si>
  <si>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</si>
  <si>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</si>
  <si>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</si>
  <si>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</si>
  <si>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</si>
  <si>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</si>
  <si>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</si>
  <si>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</si>
  <si>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</si>
  <si>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</si>
  <si>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</si>
  <si>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</si>
  <si>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</si>
  <si>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</si>
  <si>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</si>
  <si>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</si>
  <si>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</si>
  <si>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</si>
  <si>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</si>
  <si>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</si>
  <si>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</si>
  <si>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</si>
  <si>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</si>
  <si>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</si>
  <si>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</si>
  <si>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</si>
  <si>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</si>
  <si>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</si>
  <si>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</si>
  <si>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</si>
  <si>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</si>
  <si>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</si>
  <si>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</si>
  <si>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</si>
  <si>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</si>
  <si>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</si>
  <si>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</si>
  <si>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</si>
  <si>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</si>
  <si>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</si>
  <si>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</si>
  <si>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</si>
  <si>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</si>
  <si>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</si>
  <si>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</si>
  <si>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</si>
  <si>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</si>
  <si>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</si>
  <si>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</si>
  <si>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</si>
  <si>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</si>
  <si>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</si>
  <si>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</si>
  <si>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</si>
  <si>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</si>
  <si>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</si>
  <si>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</si>
  <si>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</si>
  <si>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</si>
  <si>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</si>
  <si>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</si>
  <si>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</si>
  <si>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</si>
  <si>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</si>
  <si>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</si>
  <si>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</si>
  <si>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</si>
  <si>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</si>
  <si>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</si>
  <si>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</si>
  <si>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</si>
  <si>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</si>
  <si>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</si>
  <si>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</si>
  <si>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</si>
  <si>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</si>
  <si>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</si>
  <si>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</si>
  <si>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</si>
  <si>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</si>
  <si>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</si>
  <si>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</si>
  <si>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</si>
  <si>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</si>
  <si>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</si>
  <si>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</si>
  <si>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</si>
  <si>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</si>
  <si>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</si>
  <si>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</si>
  <si>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</si>
  <si>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</si>
  <si>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</si>
  <si>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</si>
  <si>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</si>
  <si>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</si>
  <si>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</si>
  <si>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</si>
  <si>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</si>
  <si>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</si>
  <si>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</si>
  <si>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</si>
  <si>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</si>
  <si>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</si>
  <si>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</si>
  <si>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</si>
  <si>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</si>
  <si>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</si>
  <si>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</si>
  <si>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</si>
  <si>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</si>
  <si>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</si>
  <si>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</si>
  <si>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</si>
  <si>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</si>
  <si>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</si>
  <si>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</si>
  <si>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</si>
  <si>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</si>
  <si>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</si>
  <si>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</si>
  <si>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</si>
  <si>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</si>
  <si>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</si>
  <si>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</si>
  <si>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</si>
  <si>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</si>
  <si>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</si>
  <si>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</si>
  <si>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</si>
  <si>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</si>
  <si>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</si>
  <si>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</si>
  <si>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</si>
  <si>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</si>
  <si>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</si>
  <si>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</si>
  <si>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</si>
  <si>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</si>
  <si>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</si>
  <si>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</si>
  <si>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</si>
  <si>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</si>
  <si>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</si>
  <si>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</si>
  <si>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</si>
  <si>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</si>
  <si>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</si>
  <si>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</si>
  <si>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</si>
  <si>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</si>
  <si>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</si>
  <si>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</si>
  <si>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</si>
  <si>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</si>
  <si>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</si>
  <si>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</si>
  <si>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</si>
  <si>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</si>
  <si>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</si>
  <si>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</si>
  <si>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</si>
  <si>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</si>
  <si>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</si>
  <si>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</si>
  <si>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</si>
  <si>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</si>
  <si>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</si>
  <si>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</si>
  <si>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</si>
  <si>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</si>
  <si>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</si>
  <si>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</si>
  <si>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</si>
  <si>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</si>
  <si>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</si>
  <si>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</si>
  <si>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</si>
  <si>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</si>
  <si>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</si>
  <si>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</si>
  <si>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</si>
  <si>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</si>
  <si>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</si>
  <si>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</si>
  <si>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</si>
  <si>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</si>
  <si>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</si>
  <si>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</si>
  <si>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</si>
  <si>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</si>
  <si>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</si>
  <si>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</si>
  <si>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</si>
  <si>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</si>
  <si>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</si>
  <si>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</si>
  <si>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</si>
  <si>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</si>
  <si>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</si>
  <si>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</si>
  <si>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</si>
  <si>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</si>
  <si>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</si>
  <si>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</si>
  <si>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</si>
  <si>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</si>
  <si>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</si>
  <si>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</si>
  <si>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</si>
  <si>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</si>
  <si>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</si>
  <si>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</si>
  <si>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</si>
  <si>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</si>
  <si>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</si>
  <si>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</si>
  <si>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</si>
  <si>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</si>
  <si>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</si>
  <si>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</si>
  <si>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</si>
  <si>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</si>
  <si>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</si>
  <si>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</si>
  <si>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</si>
  <si>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</si>
  <si>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</si>
  <si>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</si>
  <si>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</si>
  <si>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</si>
  <si>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</si>
  <si>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</si>
  <si>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</si>
  <si>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</si>
  <si>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</si>
  <si>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</si>
  <si>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</si>
  <si>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</si>
  <si>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</si>
  <si>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</si>
  <si>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</si>
  <si>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</si>
  <si>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</si>
  <si>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</si>
  <si>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</si>
  <si>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</si>
  <si>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</si>
  <si>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</si>
  <si>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</si>
  <si>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</si>
  <si>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</si>
  <si>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</si>
  <si>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</si>
  <si>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</si>
  <si>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</si>
  <si>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</si>
  <si>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</si>
  <si>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</si>
  <si>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</si>
  <si>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</si>
  <si>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</si>
  <si>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</si>
  <si>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</si>
  <si>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</si>
  <si>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</si>
  <si>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</si>
  <si>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</si>
  <si>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</si>
  <si>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</si>
  <si>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</si>
  <si>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</si>
  <si>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</si>
  <si>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</si>
  <si>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</si>
  <si>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</si>
  <si>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</si>
  <si>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</si>
  <si>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</si>
  <si>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</si>
  <si>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</si>
  <si>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</si>
  <si>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</si>
  <si>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</si>
  <si>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</si>
  <si>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</si>
  <si>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</si>
  <si>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</si>
  <si>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</si>
  <si>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</si>
  <si>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</si>
  <si>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</si>
  <si>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</si>
  <si>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</si>
  <si>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</si>
  <si>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</si>
  <si>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</si>
  <si>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</si>
  <si>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</si>
  <si>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</si>
  <si>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</si>
  <si>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</si>
  <si>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</si>
  <si>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</si>
  <si>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</si>
  <si>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</si>
  <si>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</si>
  <si>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</si>
  <si>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</si>
  <si>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</si>
  <si>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</si>
  <si>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</si>
  <si>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</si>
  <si>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</si>
  <si>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</si>
  <si>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</si>
  <si>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</si>
  <si>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</si>
  <si>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</si>
  <si>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</si>
  <si>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</si>
  <si>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</si>
  <si>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</si>
  <si>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</si>
  <si>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</si>
  <si>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</si>
  <si>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</si>
  <si>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</si>
  <si>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</si>
  <si>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</si>
  <si>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</si>
  <si>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</si>
  <si>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</si>
  <si>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</si>
  <si>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</si>
  <si>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</si>
  <si>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</si>
  <si>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</si>
  <si>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</si>
  <si>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</si>
  <si>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</si>
  <si>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</si>
  <si>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</si>
  <si>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</si>
  <si>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</si>
  <si>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</si>
  <si>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</si>
  <si>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</si>
  <si>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</si>
  <si>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</si>
  <si>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</si>
  <si>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</si>
  <si>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</si>
  <si>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</si>
  <si>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</si>
  <si>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</si>
  <si>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</si>
  <si>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</si>
  <si>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</si>
  <si>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</si>
  <si>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</si>
  <si>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</si>
  <si>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</si>
  <si>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</si>
  <si>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</si>
  <si>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</si>
  <si>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</si>
  <si>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</si>
  <si>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</si>
  <si>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</si>
  <si>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</si>
  <si>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</si>
  <si>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</si>
  <si>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</si>
  <si>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</si>
  <si>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</si>
  <si>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</si>
  <si>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</si>
  <si>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</si>
  <si>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</si>
  <si>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</si>
  <si>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</si>
  <si>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</si>
  <si>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</si>
  <si>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</si>
  <si>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</si>
  <si>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</si>
  <si>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</si>
  <si>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</si>
  <si>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</si>
  <si>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</si>
  <si>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</si>
  <si>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</si>
  <si>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</si>
  <si>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</si>
  <si>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</si>
  <si>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</si>
  <si>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</si>
  <si>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</si>
  <si>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</si>
  <si>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</si>
  <si>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</si>
  <si>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</si>
  <si>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</si>
  <si>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</si>
  <si>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</si>
  <si>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</si>
  <si>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</si>
  <si>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</si>
  <si>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</si>
  <si>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</si>
  <si>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</si>
  <si>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</si>
  <si>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</si>
  <si>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</si>
  <si>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</si>
  <si>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</si>
  <si>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</si>
  <si>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</si>
  <si>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</si>
  <si>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</si>
  <si>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</si>
  <si>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</si>
  <si>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</si>
  <si>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</si>
  <si>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</si>
  <si>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</si>
  <si>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</si>
  <si>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</si>
  <si>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</si>
  <si>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</si>
  <si>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</si>
  <si>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</si>
  <si>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</si>
  <si>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</si>
  <si>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</si>
  <si>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</si>
  <si>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</si>
  <si>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</si>
  <si>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</si>
  <si>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</si>
  <si>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</si>
  <si>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</si>
  <si>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</si>
  <si>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</si>
  <si>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</si>
  <si>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</si>
  <si>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</si>
  <si>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</si>
  <si>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</si>
  <si>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</si>
  <si>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</si>
  <si>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</si>
  <si>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</si>
  <si>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</si>
  <si>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</si>
  <si>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</si>
  <si>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</si>
  <si>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</si>
  <si>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</si>
  <si>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</si>
  <si>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</si>
  <si>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</si>
  <si>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</si>
  <si>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</si>
  <si>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</si>
  <si>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</si>
  <si>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</si>
  <si>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</si>
  <si>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</si>
  <si>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</si>
  <si>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</si>
  <si>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</si>
  <si>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</si>
  <si>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</si>
  <si>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</si>
  <si>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</si>
  <si>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</si>
  <si>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</si>
  <si>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</si>
  <si>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</si>
  <si>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</si>
  <si>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</si>
  <si>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</si>
  <si>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</si>
  <si>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</si>
  <si>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</si>
  <si>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</si>
  <si>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</si>
  <si>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</si>
  <si>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</si>
  <si>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</si>
  <si>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</si>
  <si>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</si>
  <si>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</si>
  <si>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</si>
  <si>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</si>
  <si>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</si>
  <si>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</si>
  <si>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</si>
  <si>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</si>
  <si>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</si>
  <si>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</si>
  <si>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</si>
  <si>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</si>
  <si>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</si>
  <si>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</si>
  <si>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</si>
  <si>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</si>
  <si>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</si>
  <si>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</si>
  <si>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</si>
  <si>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</si>
  <si>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</si>
  <si>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</si>
  <si>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</si>
  <si>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</si>
  <si>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</si>
  <si>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</si>
  <si>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</si>
  <si>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</si>
  <si>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</si>
  <si>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</si>
  <si>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</si>
  <si>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</si>
  <si>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</si>
  <si>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</si>
  <si>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</si>
  <si>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</si>
  <si>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</si>
  <si>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</si>
  <si>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</si>
  <si>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</si>
  <si>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</si>
  <si>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</si>
  <si>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</si>
  <si>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</si>
  <si>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</si>
  <si>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</si>
  <si>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</si>
  <si>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</si>
  <si>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</si>
  <si>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</si>
  <si>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</si>
  <si>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</si>
  <si>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</si>
  <si>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</si>
  <si>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</si>
  <si>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</si>
  <si>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</si>
  <si>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</si>
  <si>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</si>
  <si>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</si>
  <si>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</si>
  <si>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</si>
  <si>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</si>
  <si>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</si>
  <si>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</si>
  <si>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</si>
  <si>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</si>
  <si>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</si>
  <si>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</si>
  <si>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</si>
  <si>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</si>
  <si>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</si>
  <si>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</si>
  <si>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</si>
  <si>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</si>
  <si>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</si>
  <si>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</si>
  <si>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</si>
  <si>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</si>
  <si>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</si>
  <si>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</si>
  <si>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</si>
  <si>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</si>
  <si>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</si>
  <si>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</si>
  <si>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</si>
  <si>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</si>
  <si>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</si>
  <si>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</si>
  <si>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</si>
  <si>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</si>
  <si>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</si>
  <si>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</si>
  <si>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</si>
  <si>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</si>
  <si>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</si>
  <si>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</si>
  <si>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</si>
  <si>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</si>
  <si>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</si>
  <si>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</si>
  <si>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</si>
  <si>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</si>
  <si>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</si>
  <si>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</si>
  <si>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</si>
  <si>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</si>
  <si>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</si>
  <si>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</si>
  <si>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</si>
  <si>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</si>
  <si>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</si>
  <si>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</si>
  <si>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</si>
  <si>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</si>
  <si>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</si>
  <si>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</si>
  <si>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</si>
  <si>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</si>
  <si>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</si>
  <si>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</si>
  <si>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</si>
  <si>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</si>
  <si>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</si>
  <si>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</si>
  <si>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</si>
  <si>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</si>
  <si>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</si>
  <si>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</si>
  <si>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</si>
  <si>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</si>
  <si>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</si>
  <si>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</si>
  <si>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</si>
  <si>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</si>
  <si>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</si>
  <si>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</si>
  <si>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</si>
  <si>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</si>
  <si>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</si>
  <si>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</si>
  <si>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</si>
  <si>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</si>
  <si>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</si>
  <si>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</si>
  <si>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</si>
  <si>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</si>
  <si>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</si>
  <si>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</si>
  <si>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</si>
  <si>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</si>
  <si>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</si>
  <si>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</si>
  <si>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</si>
  <si>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</si>
  <si>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</si>
  <si>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</si>
  <si>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</si>
  <si>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</si>
  <si>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</si>
  <si>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</si>
  <si>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</si>
  <si>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</si>
  <si>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</si>
  <si>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</si>
  <si>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</si>
  <si>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</si>
  <si>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</si>
  <si>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</si>
  <si>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</si>
  <si>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</si>
  <si>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</si>
  <si>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</si>
  <si>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</si>
  <si>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</si>
  <si>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</si>
  <si>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</si>
  <si>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</si>
  <si>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</si>
  <si>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</si>
  <si>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</si>
  <si>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</si>
  <si>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</si>
  <si>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</si>
  <si>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</si>
  <si>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</si>
  <si>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</si>
  <si>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</si>
  <si>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</si>
  <si>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</si>
  <si>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</si>
  <si>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</si>
  <si>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</si>
  <si>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</si>
  <si>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</si>
  <si>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</si>
  <si>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</si>
  <si>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</si>
  <si>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</si>
  <si>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</si>
  <si>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</si>
  <si>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</si>
  <si>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</si>
  <si>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</si>
  <si>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</si>
  <si>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</si>
  <si>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</si>
  <si>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</si>
  <si>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</si>
  <si>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</si>
  <si>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</si>
  <si>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</si>
  <si>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</si>
  <si>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</si>
  <si>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</si>
  <si>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</si>
  <si>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</si>
  <si>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</si>
  <si>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</si>
  <si>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</si>
  <si>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</si>
  <si>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</si>
  <si>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</si>
  <si>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</si>
  <si>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</si>
  <si>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</si>
  <si>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</si>
  <si>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</si>
  <si>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</si>
  <si>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</si>
  <si>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</si>
  <si>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</si>
  <si>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</si>
  <si>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</si>
  <si>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</si>
  <si>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</si>
  <si>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</si>
  <si>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</si>
  <si>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</si>
  <si>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</si>
  <si>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</si>
  <si>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</si>
  <si>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</si>
  <si>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</si>
  <si>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</si>
  <si>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</si>
  <si>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</si>
  <si>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</si>
  <si>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</si>
  <si>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</si>
  <si>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</si>
  <si>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</si>
  <si>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</si>
  <si>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</si>
  <si>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</si>
  <si>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</si>
  <si>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</si>
  <si>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</si>
  <si>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</si>
  <si>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</si>
  <si>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</si>
  <si>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</si>
  <si>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</si>
  <si>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</si>
  <si>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</si>
  <si>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</si>
  <si>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</si>
  <si>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</si>
  <si>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</si>
  <si>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</si>
  <si>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</si>
  <si>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</si>
  <si>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</si>
  <si>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</si>
  <si>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</si>
  <si>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</si>
  <si>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</si>
  <si>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</si>
  <si>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</si>
  <si>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</si>
  <si>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</si>
  <si>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</si>
  <si>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</si>
  <si>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</si>
  <si>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</si>
  <si>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</si>
  <si>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</si>
  <si>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</si>
  <si>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</si>
  <si>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</si>
  <si>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</si>
  <si>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</si>
  <si>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</si>
  <si>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</si>
  <si>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</si>
  <si>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</si>
  <si>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</si>
  <si>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</si>
  <si>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</si>
  <si>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</si>
  <si>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</si>
  <si>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</si>
  <si>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</si>
  <si>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</si>
  <si>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</si>
  <si>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</si>
  <si>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</si>
  <si>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</si>
  <si>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</si>
  <si>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</si>
  <si>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</si>
  <si>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</si>
  <si>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</si>
  <si>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</si>
  <si>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</si>
  <si>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</si>
  <si>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</si>
  <si>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</si>
  <si>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</si>
  <si>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</si>
  <si>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</si>
  <si>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</si>
  <si>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</si>
  <si>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</si>
  <si>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</si>
  <si>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</si>
  <si>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</si>
  <si>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</si>
  <si>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</si>
  <si>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</si>
  <si>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</si>
  <si>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</si>
  <si>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</si>
  <si>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</si>
  <si>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</si>
  <si>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</si>
  <si>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</si>
  <si>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</si>
  <si>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</si>
  <si>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</si>
  <si>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</si>
  <si>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</si>
  <si>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</si>
  <si>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</si>
  <si>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</si>
  <si>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</si>
  <si>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</si>
  <si>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</si>
  <si>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</si>
  <si>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</si>
  <si>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</si>
  <si>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</si>
  <si>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</si>
  <si>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</si>
  <si>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</si>
  <si>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</si>
  <si>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</si>
  <si>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</si>
  <si>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</si>
  <si>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</si>
  <si>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</si>
  <si>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</si>
  <si>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</si>
  <si>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</si>
  <si>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</si>
  <si>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</si>
  <si>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</si>
  <si>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</si>
  <si>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</si>
  <si>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</si>
  <si>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</si>
  <si>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</si>
  <si>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</si>
  <si>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</si>
  <si>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</si>
  <si>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</si>
  <si>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</si>
  <si>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</si>
  <si>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</si>
  <si>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</si>
  <si>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</si>
  <si>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</si>
  <si>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</si>
  <si>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</si>
  <si>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</si>
  <si>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</si>
  <si>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</si>
  <si>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</si>
  <si>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</si>
  <si>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</si>
  <si>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</si>
  <si>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</si>
  <si>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</si>
  <si>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</si>
  <si>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</si>
  <si>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</si>
  <si>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</si>
  <si>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</si>
  <si>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</si>
  <si>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</si>
  <si>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</si>
  <si>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</si>
  <si>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</si>
  <si>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</si>
  <si>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</si>
  <si>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</si>
  <si>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</si>
  <si>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</si>
  <si>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</si>
  <si>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</si>
  <si>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</si>
  <si>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</si>
  <si>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</si>
  <si>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</si>
  <si>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</si>
  <si>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</si>
  <si>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</si>
  <si>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</si>
  <si>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</si>
  <si>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</si>
  <si>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</si>
  <si>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</si>
  <si>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</si>
  <si>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</si>
  <si>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</si>
  <si>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</si>
  <si>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</si>
  <si>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</si>
  <si>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</si>
  <si>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</si>
  <si>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</si>
  <si>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</si>
  <si>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</si>
  <si>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</si>
  <si>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</si>
  <si>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</si>
  <si>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</si>
  <si>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</si>
  <si>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</si>
  <si>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</si>
  <si>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</si>
  <si>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</si>
  <si>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</si>
  <si>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</si>
  <si>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</si>
  <si>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</si>
  <si>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</si>
  <si>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</si>
  <si>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</si>
  <si>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</si>
  <si>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</si>
  <si>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</si>
  <si>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</si>
  <si>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</si>
  <si>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</si>
  <si>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</si>
  <si>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</si>
  <si>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</si>
  <si>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</si>
  <si>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</si>
  <si>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</si>
  <si>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</si>
  <si>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</si>
  <si>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</si>
  <si>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</si>
  <si>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</si>
  <si>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</si>
  <si>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</si>
  <si>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</si>
  <si>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</si>
  <si>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</si>
  <si>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</si>
  <si>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</si>
  <si>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</si>
  <si>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</si>
  <si>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</si>
  <si>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</si>
  <si>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</si>
  <si>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</si>
  <si>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</si>
  <si>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</si>
  <si>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</si>
  <si>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</si>
  <si>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</si>
  <si>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</si>
  <si>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</si>
  <si>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</si>
  <si>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</si>
  <si>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</si>
  <si>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</si>
  <si>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</si>
  <si>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</si>
  <si>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</si>
  <si>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</si>
  <si>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</si>
  <si>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</si>
  <si>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</si>
  <si>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</si>
  <si>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</si>
  <si>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</si>
  <si>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</si>
  <si>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</si>
  <si>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</si>
  <si>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</si>
  <si>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</si>
  <si>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</si>
  <si>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</si>
  <si>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</si>
  <si>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</si>
  <si>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</si>
  <si>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</si>
  <si>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</si>
  <si>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</si>
  <si>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</si>
  <si>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</si>
  <si>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</si>
  <si>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</si>
  <si>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</si>
  <si>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</si>
  <si>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</si>
  <si>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</si>
  <si>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</si>
  <si>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</si>
  <si>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</si>
  <si>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</si>
  <si>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</si>
  <si>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</si>
  <si>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</si>
  <si>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</si>
  <si>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</si>
  <si>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</si>
  <si>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</si>
  <si>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</si>
  <si>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</si>
  <si>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</si>
  <si>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</si>
  <si>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</si>
  <si>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</si>
  <si>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</si>
  <si>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</si>
  <si>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</si>
  <si>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</si>
  <si>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</si>
  <si>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</si>
  <si>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</si>
  <si>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</si>
  <si>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</si>
  <si>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</si>
  <si>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</si>
  <si>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</si>
  <si>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</si>
  <si>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</si>
  <si>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</si>
  <si>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</si>
  <si>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</si>
  <si>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</si>
  <si>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</si>
  <si>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</si>
  <si>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</si>
  <si>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</si>
  <si>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</si>
  <si>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</si>
  <si>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</si>
  <si>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</si>
  <si>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</si>
  <si>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</si>
  <si>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</si>
  <si>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</si>
  <si>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</si>
  <si>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</si>
  <si>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</si>
  <si>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</si>
  <si>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</si>
  <si>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</si>
  <si>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</si>
  <si>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</si>
  <si>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</si>
  <si>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</si>
  <si>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</si>
  <si>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</si>
  <si>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</si>
  <si>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</si>
  <si>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</si>
  <si>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</si>
  <si>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</si>
  <si>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</si>
  <si>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</si>
  <si>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</si>
  <si>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</si>
  <si>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</si>
  <si>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</si>
  <si>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</si>
  <si>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</si>
  <si>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</si>
  <si>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</si>
  <si>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</si>
  <si>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</si>
  <si>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</si>
  <si>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</si>
  <si>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</si>
  <si>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</si>
  <si>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</si>
  <si>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</si>
  <si>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</si>
  <si>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</si>
  <si>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</si>
  <si>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</si>
  <si>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</si>
  <si>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</si>
  <si>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</si>
  <si>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</si>
  <si>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</si>
  <si>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</si>
  <si>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</si>
  <si>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</si>
  <si>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</si>
  <si>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</si>
  <si>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</si>
  <si>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</si>
  <si>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</si>
  <si>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</si>
  <si>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</si>
  <si>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</si>
  <si>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</si>
  <si>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</si>
  <si>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</si>
  <si>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</si>
  <si>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</si>
  <si>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</si>
  <si>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</si>
  <si>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</si>
  <si>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</si>
  <si>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</si>
  <si>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</si>
  <si>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</si>
  <si>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</si>
  <si>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</si>
  <si>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</si>
  <si>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</si>
  <si>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</si>
  <si>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</si>
  <si>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</si>
  <si>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</si>
  <si>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</si>
  <si>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</si>
  <si>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</si>
  <si>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</si>
  <si>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</si>
  <si>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</si>
  <si>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</si>
  <si>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</si>
  <si>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</si>
  <si>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</si>
  <si>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</si>
  <si>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</si>
  <si>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</si>
  <si>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</si>
  <si>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</si>
  <si>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</si>
  <si>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</si>
  <si>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</si>
  <si>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</si>
  <si>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</si>
  <si>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</si>
  <si>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</si>
  <si>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</si>
  <si>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</si>
  <si>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</si>
  <si>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</si>
  <si>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</si>
  <si>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</si>
  <si>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</si>
  <si>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</si>
  <si>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</si>
  <si>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</si>
  <si>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</si>
  <si>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</si>
  <si>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</si>
  <si>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</si>
  <si>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</si>
  <si>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</si>
  <si>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</si>
  <si>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</si>
  <si>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</si>
  <si>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</si>
  <si>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</si>
  <si>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</si>
  <si>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</si>
  <si>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</si>
  <si>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</si>
  <si>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</si>
  <si>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</si>
  <si>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</si>
  <si>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</si>
  <si>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</si>
  <si>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</si>
  <si>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</si>
  <si>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</si>
  <si>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</si>
  <si>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</si>
  <si>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</si>
  <si>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</si>
  <si>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</si>
  <si>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</si>
  <si>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</si>
  <si>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</si>
  <si>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</si>
  <si>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</si>
  <si>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</si>
  <si>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</si>
  <si>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</si>
  <si>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</si>
  <si>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</si>
  <si>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</si>
  <si>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</si>
  <si>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</si>
  <si>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</si>
  <si>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</si>
  <si>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</si>
  <si>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</si>
  <si>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</si>
  <si>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</si>
  <si>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</si>
  <si>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</si>
  <si>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</si>
  <si>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</si>
  <si>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</si>
  <si>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</si>
  <si>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</si>
  <si>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</si>
  <si>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</si>
  <si>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</si>
  <si>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</si>
  <si>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</si>
  <si>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</si>
  <si>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</si>
  <si>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</si>
  <si>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</si>
  <si>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</si>
  <si>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</si>
  <si>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</si>
  <si>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</si>
  <si>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</si>
  <si>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</si>
  <si>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</si>
  <si>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</si>
  <si>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</si>
  <si>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</si>
  <si>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</si>
  <si>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</si>
  <si>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</si>
  <si>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</si>
  <si>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</si>
  <si>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</si>
  <si>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</si>
  <si>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</si>
  <si>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</si>
  <si>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</si>
  <si>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</si>
  <si>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</si>
  <si>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</si>
  <si>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</si>
  <si>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</si>
  <si>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</si>
  <si>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</si>
  <si>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</si>
  <si>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</si>
  <si>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</si>
  <si>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</si>
  <si>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</si>
  <si>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</si>
  <si>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</si>
  <si>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</si>
  <si>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</si>
  <si>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</si>
  <si>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</si>
  <si>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</si>
  <si>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</si>
  <si>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</si>
  <si>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</si>
  <si>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</si>
  <si>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</si>
  <si>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</si>
  <si>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</si>
  <si>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</si>
  <si>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</si>
  <si>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</si>
  <si>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</si>
  <si>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</si>
  <si>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</si>
  <si>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</si>
  <si>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</si>
  <si>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</si>
  <si>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</si>
  <si>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</si>
  <si>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</si>
  <si>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</si>
  <si>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</si>
  <si>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</si>
  <si>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</si>
  <si>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</si>
  <si>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</si>
  <si>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</si>
  <si>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</si>
  <si>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</si>
  <si>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</si>
  <si>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</si>
  <si>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</si>
  <si>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</si>
  <si>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</si>
  <si>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</si>
  <si>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</si>
  <si>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</si>
  <si>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</si>
  <si>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</si>
  <si>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</si>
  <si>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</si>
  <si>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</si>
  <si>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</si>
  <si>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</si>
  <si>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</si>
  <si>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</si>
  <si>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</si>
  <si>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</si>
  <si>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</si>
  <si>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</si>
  <si>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</si>
  <si>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</si>
  <si>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</si>
  <si>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</si>
  <si>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</si>
  <si>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</si>
  <si>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</si>
  <si>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</si>
  <si>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</si>
  <si>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</si>
  <si>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</si>
  <si>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</si>
  <si>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</si>
  <si>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</si>
  <si>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</si>
  <si>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</si>
  <si>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</si>
  <si>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</si>
  <si>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</si>
  <si>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</si>
  <si>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</si>
  <si>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</si>
  <si>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</si>
  <si>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</si>
  <si>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</si>
  <si>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</si>
  <si>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</si>
  <si>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</si>
  <si>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</si>
  <si>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</si>
  <si>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</si>
  <si>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</si>
  <si>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</si>
  <si>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</si>
  <si>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</si>
  <si>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</si>
  <si>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</si>
  <si>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</si>
  <si>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</si>
  <si>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</si>
  <si>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</si>
  <si>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</si>
  <si>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</si>
  <si>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</si>
  <si>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</si>
  <si>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</si>
  <si>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</si>
  <si>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</si>
  <si>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</si>
  <si>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</si>
  <si>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</si>
  <si>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</si>
  <si>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</si>
  <si>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</si>
  <si>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</si>
  <si>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</si>
  <si>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</si>
  <si>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</si>
  <si>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</si>
  <si>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</si>
  <si>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</si>
  <si>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</si>
  <si>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</si>
  <si>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</si>
  <si>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</si>
  <si>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</si>
  <si>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</si>
  <si>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</si>
  <si>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</si>
  <si>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</si>
  <si>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</si>
  <si>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</si>
  <si>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</si>
  <si>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</si>
  <si>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</si>
  <si>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</si>
  <si>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</si>
  <si>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</si>
  <si>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</si>
  <si>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</si>
  <si>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</si>
  <si>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</si>
  <si>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</si>
  <si>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</si>
  <si>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</si>
  <si>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</si>
  <si>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</si>
  <si>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</si>
  <si>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</si>
  <si>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</si>
  <si>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</si>
  <si>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</si>
  <si>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</si>
  <si>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</si>
  <si>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</si>
  <si>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</si>
  <si>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</si>
  <si>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</si>
  <si>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</si>
  <si>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</si>
  <si>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</si>
  <si>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</si>
  <si>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</si>
  <si>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</si>
  <si>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</si>
  <si>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</si>
  <si>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</si>
  <si>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</si>
  <si>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</si>
  <si>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</si>
  <si>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</si>
  <si>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</si>
  <si>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</si>
  <si>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</si>
  <si>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</si>
  <si>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</si>
  <si>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</si>
  <si>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</si>
  <si>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</si>
  <si>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</si>
  <si>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</si>
  <si>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</si>
  <si>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</si>
  <si>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</si>
  <si>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</si>
  <si>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</si>
  <si>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</si>
  <si>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</si>
  <si>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</si>
  <si>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</si>
  <si>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</si>
  <si>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</si>
  <si>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</si>
  <si>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</si>
  <si>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</si>
  <si>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</si>
  <si>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</si>
  <si>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</si>
  <si>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</si>
  <si>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</si>
  <si>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</si>
  <si>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</si>
  <si>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</si>
  <si>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</si>
  <si>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</si>
  <si>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</si>
  <si>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</si>
  <si>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</si>
  <si>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</si>
  <si>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</si>
  <si>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</si>
  <si>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</si>
  <si>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</si>
  <si>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</si>
  <si>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</si>
  <si>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</si>
  <si>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</si>
  <si>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</si>
  <si>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</si>
  <si>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</si>
  <si>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</si>
  <si>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</si>
  <si>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</si>
  <si>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</si>
  <si>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</si>
  <si>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</si>
  <si>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</si>
  <si>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</si>
  <si>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</si>
  <si>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</si>
  <si>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</si>
  <si>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</si>
  <si>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</si>
  <si>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</si>
  <si>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</si>
  <si>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</si>
  <si>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</si>
  <si>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</si>
  <si>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</si>
  <si>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</si>
  <si>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</si>
  <si>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</si>
  <si>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</si>
  <si>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</si>
  <si>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</si>
  <si>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</si>
  <si>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</si>
  <si>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</si>
  <si>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</si>
  <si>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</si>
  <si>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</si>
  <si>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</si>
  <si>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</si>
  <si>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</si>
  <si>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</si>
  <si>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</si>
  <si>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</si>
  <si>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</si>
  <si>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</si>
  <si>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</si>
  <si>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</si>
  <si>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</si>
  <si>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</si>
  <si>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</si>
  <si>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</si>
  <si>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</si>
  <si>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</si>
  <si>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</si>
  <si>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</si>
  <si>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</si>
  <si>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</si>
  <si>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</si>
  <si>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</si>
  <si>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</si>
  <si>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</si>
  <si>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</si>
  <si>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</si>
  <si>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</si>
  <si>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</si>
  <si>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</si>
  <si>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</si>
  <si>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</si>
  <si>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</si>
  <si>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</si>
  <si>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</si>
  <si>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</si>
  <si>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</si>
  <si>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</si>
  <si>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</si>
  <si>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</si>
  <si>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</si>
  <si>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</si>
  <si>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</si>
  <si>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</si>
  <si>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</si>
  <si>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</si>
  <si>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</si>
  <si>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</si>
  <si>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</si>
  <si>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</si>
  <si>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</si>
  <si>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</si>
  <si>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</si>
  <si>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</si>
  <si>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</si>
  <si>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</si>
  <si>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</si>
  <si>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</si>
  <si>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</si>
  <si>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</si>
  <si>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</si>
  <si>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</si>
  <si>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</si>
  <si>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</si>
  <si>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</si>
  <si>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</si>
  <si>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</si>
  <si>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</si>
  <si>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</si>
  <si>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</si>
  <si>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</si>
  <si>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</si>
  <si>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</si>
  <si>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</si>
  <si>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</si>
  <si>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</si>
  <si>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</si>
  <si>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</si>
  <si>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</si>
  <si>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</si>
  <si>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</si>
  <si>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</si>
  <si>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</si>
  <si>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</si>
  <si>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</si>
  <si>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</si>
  <si>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</si>
  <si>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</si>
  <si>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</si>
  <si>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</si>
  <si>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</si>
  <si>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</si>
  <si>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</si>
  <si>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</si>
  <si>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</si>
  <si>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</si>
  <si>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</si>
  <si>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</si>
  <si>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</si>
  <si>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</si>
  <si>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</si>
  <si>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</si>
  <si>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</si>
  <si>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</si>
  <si>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</si>
  <si>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</si>
  <si>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</si>
  <si>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</si>
  <si>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</si>
  <si>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</si>
  <si>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</si>
  <si>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</si>
  <si>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</si>
  <si>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</si>
  <si>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</si>
  <si>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</si>
  <si>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</si>
  <si>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</si>
  <si>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</si>
  <si>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</si>
  <si>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</si>
  <si>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</si>
  <si>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</si>
  <si>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</si>
  <si>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</si>
  <si>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</si>
  <si>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</si>
  <si>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</si>
  <si>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</si>
  <si>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</si>
  <si>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</si>
  <si>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</si>
  <si>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</si>
  <si>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</si>
  <si>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</si>
  <si>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</si>
  <si>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</si>
  <si>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</si>
  <si>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</si>
  <si>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</si>
  <si>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</si>
  <si>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</si>
  <si>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</si>
  <si>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</si>
  <si>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</si>
  <si>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</si>
  <si>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</si>
  <si>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</si>
  <si>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</si>
  <si>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</si>
  <si>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</si>
  <si>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</si>
  <si>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</si>
  <si>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</si>
  <si>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</si>
  <si>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</si>
  <si>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</si>
  <si>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</si>
  <si>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</si>
  <si>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</si>
  <si>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</si>
  <si>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</si>
  <si>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</si>
  <si>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</si>
  <si>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</si>
  <si>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</si>
  <si>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</si>
  <si>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</si>
  <si>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</si>
  <si>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</si>
  <si>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</si>
  <si>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</si>
  <si>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</si>
  <si>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</si>
  <si>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</si>
  <si>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</si>
  <si>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</si>
  <si>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</si>
  <si>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</si>
  <si>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</si>
  <si>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</si>
  <si>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</si>
  <si>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</si>
  <si>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</si>
  <si>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</si>
  <si>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</si>
  <si>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</si>
  <si>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</si>
  <si>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</si>
  <si>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</si>
  <si>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</si>
  <si>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</si>
  <si>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</si>
  <si>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</si>
  <si>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</si>
  <si>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</si>
  <si>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</si>
  <si>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</si>
  <si>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</si>
  <si>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</si>
  <si>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</si>
  <si>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</si>
  <si>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</si>
  <si>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</si>
  <si>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</si>
  <si>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</si>
  <si>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</si>
  <si>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</si>
  <si>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</si>
  <si>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</si>
  <si>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</si>
  <si>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</si>
  <si>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</si>
  <si>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</si>
  <si>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</si>
  <si>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</si>
  <si>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</si>
  <si>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</si>
  <si>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</si>
  <si>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</si>
  <si>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</si>
  <si>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</si>
  <si>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</si>
  <si>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</si>
  <si>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</si>
  <si>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</si>
  <si>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</si>
  <si>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</si>
  <si>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</si>
  <si>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</si>
  <si>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</si>
  <si>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</si>
  <si>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</si>
  <si>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</si>
  <si>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</si>
  <si>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</si>
  <si>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</si>
  <si>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</si>
  <si>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</si>
  <si>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</si>
  <si>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</si>
  <si>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</si>
  <si>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</si>
  <si>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</si>
  <si>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</si>
  <si>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</si>
  <si>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</si>
  <si>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</si>
  <si>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</si>
  <si>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</si>
  <si>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</si>
  <si>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</si>
  <si>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</si>
  <si>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</si>
  <si>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</si>
  <si>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</si>
  <si>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</si>
  <si>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</si>
  <si>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</si>
  <si>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</si>
  <si>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</si>
  <si>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</si>
  <si>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</si>
  <si>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</si>
  <si>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</si>
  <si>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</si>
  <si>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</si>
  <si>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</si>
  <si>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</si>
  <si>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</si>
  <si>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</si>
  <si>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</si>
  <si>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</si>
  <si>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</si>
  <si>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</si>
  <si>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</si>
  <si>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</si>
  <si>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</si>
  <si>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</si>
  <si>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</si>
  <si>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</si>
  <si>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</si>
  <si>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</si>
  <si>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</si>
  <si>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</si>
  <si>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</si>
  <si>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</si>
  <si>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</si>
  <si>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</si>
  <si>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</si>
  <si>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</si>
  <si>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</si>
  <si>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</si>
  <si>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</si>
  <si>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</si>
  <si>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</si>
  <si>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</si>
  <si>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</si>
  <si>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</si>
  <si>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</si>
  <si>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</si>
  <si>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</si>
  <si>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</si>
  <si>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</si>
  <si>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</si>
  <si>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</si>
  <si>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</si>
  <si>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</si>
  <si>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</si>
  <si>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</si>
  <si>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</si>
  <si>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</si>
  <si>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</si>
  <si>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</si>
  <si>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</si>
  <si>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</si>
  <si>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</si>
  <si>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</si>
  <si>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</si>
  <si>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</si>
  <si>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</si>
  <si>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</si>
  <si>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</si>
  <si>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</si>
  <si>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</si>
  <si>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</si>
  <si>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</si>
  <si>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</si>
  <si>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</si>
  <si>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</si>
  <si>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</si>
  <si>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</si>
  <si>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</si>
  <si>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</si>
  <si>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</si>
  <si>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</si>
  <si>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</si>
  <si>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</si>
  <si>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</si>
  <si>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</si>
  <si>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</si>
  <si>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</si>
  <si>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</si>
  <si>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</si>
  <si>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</si>
  <si>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</si>
  <si>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</si>
  <si>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</si>
  <si>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</si>
  <si>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</si>
  <si>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</si>
  <si>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</si>
  <si>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</si>
  <si>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</si>
  <si>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</si>
  <si>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</si>
  <si>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</si>
  <si>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</si>
  <si>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</si>
  <si>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</si>
  <si>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</si>
  <si>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</si>
  <si>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</si>
  <si>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</si>
  <si>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</si>
  <si>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</si>
  <si>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</si>
  <si>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</si>
  <si>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</si>
  <si>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</si>
  <si>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</si>
  <si>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</si>
  <si>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</si>
  <si>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</si>
  <si>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</si>
  <si>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</si>
  <si>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</si>
  <si>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</si>
  <si>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</si>
  <si>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</si>
  <si>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</si>
  <si>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</si>
  <si>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</si>
  <si>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</si>
  <si>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</si>
  <si>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</si>
  <si>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</si>
  <si>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</si>
  <si>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</si>
  <si>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</si>
  <si>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</si>
  <si>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</si>
  <si>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</si>
  <si>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</si>
  <si>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</si>
  <si>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</si>
  <si>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</si>
  <si>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</si>
  <si>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</si>
  <si>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</si>
  <si>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</si>
  <si>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</si>
  <si>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</si>
  <si>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</si>
  <si>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</si>
  <si>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</si>
  <si>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</si>
  <si>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</si>
  <si>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</si>
  <si>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</si>
  <si>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</si>
  <si>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</si>
  <si>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</si>
  <si>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</si>
  <si>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</si>
  <si>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</si>
  <si>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</si>
  <si>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</si>
  <si>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</si>
  <si>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</si>
  <si>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</si>
  <si>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</si>
  <si>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</si>
  <si>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</si>
  <si>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</si>
  <si>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</si>
  <si>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</si>
  <si>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</si>
  <si>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</si>
  <si>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</si>
  <si>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</si>
  <si>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</si>
  <si>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</si>
  <si>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</si>
  <si>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</si>
  <si>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</si>
  <si>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</si>
  <si>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</si>
  <si>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</si>
  <si>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</si>
  <si>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</si>
  <si>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</si>
  <si>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</si>
  <si>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</si>
  <si>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</si>
  <si>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</si>
  <si>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</si>
  <si>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</si>
  <si>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</si>
  <si>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</si>
  <si>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</si>
  <si>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</si>
  <si>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</si>
  <si>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</si>
  <si>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</si>
  <si>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</si>
  <si>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</si>
  <si>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</si>
  <si>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</si>
  <si>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</si>
  <si>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</si>
  <si>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</si>
  <si>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</si>
  <si>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</si>
  <si>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</si>
  <si>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</si>
  <si>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</si>
  <si>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</si>
  <si>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</si>
  <si>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</si>
  <si>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</si>
  <si>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</si>
  <si>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</si>
  <si>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</si>
  <si>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</si>
  <si>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</si>
  <si>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</si>
  <si>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</si>
  <si>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</si>
  <si>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</si>
  <si>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</si>
  <si>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</si>
  <si>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</si>
  <si>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</si>
  <si>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</si>
  <si>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</si>
  <si>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</si>
  <si>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</si>
  <si>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</si>
  <si>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</si>
  <si>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</si>
  <si>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</si>
  <si>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</si>
  <si>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</si>
  <si>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</si>
  <si>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</si>
  <si>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</si>
  <si>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</si>
  <si>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</si>
  <si>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</si>
  <si>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</si>
  <si>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</si>
  <si>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</si>
  <si>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</si>
  <si>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</si>
  <si>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</si>
  <si>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</si>
  <si>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</si>
  <si>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</si>
  <si>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</si>
  <si>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</si>
  <si>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</si>
  <si>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</si>
  <si>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</si>
  <si>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</si>
  <si>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</si>
  <si>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</si>
  <si>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</si>
  <si>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</si>
  <si>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</si>
  <si>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</si>
  <si>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</si>
  <si>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</si>
  <si>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</si>
  <si>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</si>
  <si>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</si>
  <si>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</si>
  <si>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</si>
  <si>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</si>
  <si>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</si>
  <si>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</si>
  <si>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</si>
  <si>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</si>
  <si>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</si>
  <si>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</si>
  <si>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</si>
  <si>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</si>
  <si>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</si>
  <si>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</si>
  <si>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</si>
  <si>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</si>
  <si>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</si>
  <si>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</si>
  <si>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</si>
  <si>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</si>
  <si>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</si>
  <si>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</si>
  <si>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</si>
  <si>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</si>
  <si>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</si>
  <si>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</si>
  <si>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</si>
  <si>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</si>
  <si>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</si>
  <si>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</si>
  <si>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</si>
  <si>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</si>
  <si>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</si>
  <si>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</si>
  <si>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</si>
  <si>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</si>
  <si>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</si>
  <si>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</si>
  <si>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</si>
  <si>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</si>
  <si>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</si>
  <si>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</si>
  <si>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</si>
  <si>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</si>
  <si>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</si>
  <si>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</si>
  <si>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</si>
  <si>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</si>
  <si>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</si>
  <si>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</si>
  <si>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</si>
  <si>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</si>
  <si>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</si>
  <si>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</si>
  <si>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</si>
  <si>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</si>
  <si>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</si>
  <si>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</si>
  <si>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</si>
  <si>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</si>
  <si>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</si>
  <si>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</si>
  <si>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</si>
  <si>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</si>
  <si>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</si>
  <si>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</si>
  <si>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</si>
  <si>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</si>
  <si>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</si>
  <si>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</si>
  <si>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</si>
  <si>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</si>
  <si>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</si>
  <si>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</si>
  <si>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</si>
  <si>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</si>
  <si>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</si>
  <si>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</si>
  <si>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</si>
  <si>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</si>
  <si>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</si>
  <si>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</si>
  <si>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</si>
  <si>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</si>
  <si>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</si>
  <si>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</si>
  <si>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</si>
  <si>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</si>
  <si>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</si>
  <si>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</si>
  <si>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</si>
  <si>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</si>
  <si>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</si>
  <si>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</si>
  <si>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</si>
  <si>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</si>
  <si>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</si>
  <si>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</si>
  <si>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</si>
  <si>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</si>
  <si>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</si>
  <si>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</si>
  <si>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</si>
  <si>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</si>
  <si>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</si>
  <si>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</si>
  <si>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</si>
  <si>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</si>
  <si>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</si>
  <si>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</si>
  <si>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</si>
  <si>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</si>
  <si>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</si>
  <si>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</si>
  <si>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</si>
  <si>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</si>
  <si>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</si>
  <si>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</si>
  <si>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</si>
  <si>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</si>
  <si>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</si>
  <si>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</si>
  <si>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</si>
  <si>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</si>
  <si>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</si>
  <si>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</si>
  <si>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</si>
  <si>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</si>
  <si>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</si>
  <si>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</si>
  <si>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</si>
  <si>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</si>
  <si>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</si>
  <si>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</si>
  <si>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</si>
  <si>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</si>
  <si>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</si>
  <si>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</si>
  <si>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</si>
  <si>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</si>
  <si>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</si>
  <si>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</si>
  <si>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</si>
  <si>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</si>
  <si>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</si>
  <si>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</si>
  <si>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</si>
  <si>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</si>
  <si>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</si>
  <si>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</si>
  <si>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</si>
  <si>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</si>
  <si>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</si>
  <si>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</si>
  <si>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</si>
  <si>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</si>
  <si>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</si>
  <si>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</si>
  <si>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</si>
  <si>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</si>
  <si>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</si>
  <si>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</si>
  <si>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</si>
  <si>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</si>
  <si>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</si>
  <si>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</si>
  <si>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</si>
  <si>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</si>
  <si>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</si>
  <si>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</si>
  <si>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</si>
  <si>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</si>
  <si>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</si>
  <si>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</si>
  <si>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</si>
  <si>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</si>
  <si>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</si>
  <si>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</si>
  <si>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</si>
  <si>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</si>
  <si>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</si>
  <si>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</si>
  <si>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</si>
  <si>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</si>
  <si>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</si>
  <si>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</si>
  <si>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</si>
  <si>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</si>
  <si>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</si>
  <si>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</si>
  <si>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</si>
  <si>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</si>
  <si>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</si>
  <si>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</si>
  <si>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</si>
  <si>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</si>
  <si>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</si>
  <si>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</si>
  <si>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</si>
  <si>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</si>
  <si>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</si>
  <si>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</si>
  <si>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</si>
  <si>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</si>
  <si>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</si>
  <si>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</si>
  <si>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</si>
  <si>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</si>
  <si>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</si>
  <si>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</si>
  <si>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</si>
  <si>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</si>
  <si>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</si>
  <si>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</si>
  <si>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</si>
  <si>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</si>
  <si>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</si>
  <si>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</si>
  <si>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</si>
  <si>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</si>
  <si>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</si>
  <si>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</si>
  <si>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</si>
  <si>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</si>
  <si>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</si>
  <si>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</si>
  <si>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</si>
  <si>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</si>
  <si>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</si>
  <si>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</si>
  <si>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</si>
  <si>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</si>
  <si>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</si>
  <si>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</si>
  <si>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</si>
  <si>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</si>
  <si>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</si>
  <si>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</si>
  <si>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</si>
  <si>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</si>
  <si>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</si>
  <si>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</si>
  <si>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</si>
  <si>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</si>
  <si>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</si>
  <si>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</si>
  <si>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</si>
  <si>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</si>
  <si>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</si>
  <si>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</si>
  <si>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</si>
  <si>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</si>
  <si>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</si>
  <si>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</si>
  <si>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</si>
  <si>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</si>
  <si>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</si>
  <si>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</si>
  <si>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</si>
  <si>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</si>
  <si>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</si>
  <si>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</si>
  <si>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</si>
  <si>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</si>
  <si>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</si>
  <si>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</si>
  <si>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</si>
  <si>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</si>
  <si>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</si>
  <si>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</si>
  <si>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</si>
  <si>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</si>
  <si>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</si>
  <si>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</si>
  <si>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</si>
  <si>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</si>
  <si>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</si>
  <si>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</si>
  <si>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</si>
  <si>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</si>
  <si>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</si>
  <si>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</si>
  <si>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</si>
  <si>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</si>
  <si>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</si>
  <si>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</si>
  <si>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</si>
  <si>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</si>
  <si>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</si>
  <si>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</si>
  <si>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</si>
  <si>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</si>
  <si>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</si>
  <si>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</si>
  <si>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</si>
  <si>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</si>
  <si>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</si>
  <si>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</si>
  <si>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</si>
  <si>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</si>
  <si>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</si>
  <si>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</si>
  <si>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</si>
  <si>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</si>
  <si>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</si>
  <si>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</si>
  <si>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</si>
  <si>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</si>
  <si>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</si>
  <si>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</si>
  <si>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</si>
  <si>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</si>
  <si>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</si>
  <si>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</si>
  <si>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</si>
  <si>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</si>
  <si>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</si>
  <si>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</si>
  <si>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</si>
  <si>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</si>
  <si>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</si>
  <si>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</si>
  <si>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</si>
  <si>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</si>
  <si>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</si>
  <si>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</si>
  <si>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</si>
  <si>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</si>
  <si>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</si>
  <si>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</si>
  <si>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</si>
  <si>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</si>
  <si>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</si>
  <si>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</si>
  <si>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</si>
  <si>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</si>
  <si>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</si>
  <si>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</si>
  <si>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</si>
  <si>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</si>
  <si>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</si>
  <si>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</si>
  <si>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</si>
  <si>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</si>
  <si>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</si>
  <si>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</si>
  <si>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</si>
  <si>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</si>
  <si>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</si>
  <si>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</si>
  <si>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</si>
  <si>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</si>
  <si>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</si>
  <si>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</si>
  <si>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</si>
  <si>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</si>
  <si>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</si>
  <si>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</si>
  <si>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</si>
  <si>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</si>
  <si>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</si>
  <si>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</si>
  <si>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</si>
  <si>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</si>
  <si>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</si>
  <si>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</si>
  <si>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</si>
  <si>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</si>
  <si>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</si>
  <si>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</si>
  <si>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</si>
  <si>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</si>
  <si>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</si>
  <si>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</si>
  <si>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</si>
  <si>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</si>
  <si>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</si>
  <si>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</si>
  <si>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</si>
  <si>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</si>
  <si>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</si>
  <si>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</si>
  <si>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</si>
  <si>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</si>
  <si>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</si>
  <si>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</si>
  <si>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</si>
  <si>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</si>
  <si>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</si>
  <si>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</si>
  <si>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</si>
  <si>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</si>
  <si>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</si>
  <si>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</si>
  <si>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</si>
  <si>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</si>
  <si>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</si>
  <si>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</si>
  <si>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</si>
  <si>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</si>
  <si>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</si>
  <si>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</si>
  <si>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</si>
  <si>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</si>
  <si>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</si>
  <si>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</si>
  <si>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</si>
  <si>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</si>
  <si>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</si>
  <si>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</si>
  <si>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</si>
  <si>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</si>
  <si>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</si>
  <si>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</si>
  <si>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</si>
  <si>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</si>
  <si>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</si>
  <si>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</si>
  <si>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</si>
  <si>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</si>
  <si>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</si>
  <si>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</si>
  <si>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</si>
  <si>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</si>
  <si>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</si>
  <si>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</si>
  <si>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</si>
  <si>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</si>
  <si>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</si>
  <si>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</si>
  <si>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</si>
  <si>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</si>
  <si>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</si>
  <si>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</si>
  <si>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</si>
  <si>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</si>
  <si>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</si>
  <si>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</si>
  <si>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</si>
  <si>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</si>
  <si>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</si>
  <si>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</si>
  <si>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</si>
  <si>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</si>
  <si>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</si>
  <si>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</si>
  <si>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</si>
  <si>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</si>
  <si>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</si>
  <si>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</si>
  <si>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</si>
  <si>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</si>
  <si>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</si>
  <si>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</si>
  <si>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</si>
  <si>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</si>
  <si>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</si>
  <si>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</si>
  <si>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</si>
  <si>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</si>
  <si>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</si>
  <si>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</si>
  <si>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</si>
  <si>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</si>
  <si>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</si>
  <si>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</si>
  <si>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</si>
  <si>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</si>
  <si>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</si>
  <si>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</si>
  <si>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</si>
  <si>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</si>
  <si>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</si>
  <si>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</si>
  <si>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</si>
  <si>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</si>
  <si>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</si>
  <si>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</si>
  <si>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</si>
  <si>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</si>
  <si>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</si>
  <si>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</si>
  <si>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</si>
  <si>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</si>
  <si>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</si>
  <si>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</si>
  <si>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</si>
  <si>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</si>
  <si>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</si>
  <si>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</si>
  <si>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</si>
  <si>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</si>
  <si>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</si>
  <si>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</si>
  <si>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</si>
  <si>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</si>
  <si>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</si>
  <si>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</si>
  <si>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</si>
  <si>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</si>
  <si>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</si>
  <si>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</si>
  <si>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</si>
  <si>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</si>
  <si>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</si>
  <si>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</si>
  <si>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</si>
  <si>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</si>
  <si>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</si>
  <si>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</si>
  <si>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</si>
  <si>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</si>
  <si>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</si>
  <si>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</si>
  <si>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</si>
  <si>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</si>
  <si>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</si>
  <si>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</si>
  <si>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</si>
  <si>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</si>
  <si>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</si>
  <si>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</si>
  <si>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</si>
  <si>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</si>
  <si>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</si>
  <si>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</si>
  <si>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</si>
  <si>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</si>
  <si>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</si>
  <si>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</si>
  <si>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</si>
  <si>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</si>
  <si>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</si>
  <si>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</si>
  <si>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</si>
  <si>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</si>
  <si>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</si>
  <si>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</si>
  <si>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</si>
  <si>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</si>
  <si>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</si>
  <si>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</si>
  <si>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</si>
  <si>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</si>
  <si>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</si>
  <si>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</si>
  <si>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</si>
  <si>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</si>
  <si>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</si>
  <si>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</si>
  <si>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</si>
  <si>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</si>
  <si>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</si>
  <si>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</si>
  <si>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</si>
  <si>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</si>
  <si>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</si>
  <si>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</si>
  <si>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</si>
  <si>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</si>
  <si>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</si>
  <si>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</si>
  <si>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</si>
  <si>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</si>
  <si>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</si>
  <si>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</si>
  <si>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</si>
  <si>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</si>
  <si>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</si>
  <si>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</si>
  <si>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</si>
  <si>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</si>
  <si>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</si>
  <si>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</si>
  <si>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</si>
  <si>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</si>
  <si>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</si>
  <si>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</si>
  <si>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</si>
  <si>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</si>
  <si>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</si>
  <si>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</si>
  <si>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</si>
  <si>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</si>
  <si>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</si>
  <si>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</si>
  <si>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</si>
  <si>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</si>
  <si>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</si>
  <si>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</si>
  <si>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</si>
  <si>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</si>
  <si>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</si>
  <si>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</si>
  <si>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</si>
  <si>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</si>
  <si>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</si>
  <si>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</si>
  <si>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</si>
  <si>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</si>
  <si>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</si>
  <si>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</si>
  <si>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</si>
  <si>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</si>
  <si>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</si>
  <si>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</si>
  <si>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</si>
  <si>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</si>
  <si>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</si>
  <si>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</si>
  <si>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</si>
  <si>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</si>
  <si>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</si>
  <si>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</si>
  <si>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</si>
  <si>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</si>
  <si>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</si>
  <si>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</si>
  <si>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</si>
  <si>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</si>
  <si>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</si>
  <si>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</si>
  <si>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</si>
  <si>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</si>
  <si>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</si>
  <si>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</si>
  <si>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</si>
  <si>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</si>
  <si>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</si>
  <si>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</si>
  <si>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</si>
  <si>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</si>
  <si>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</si>
  <si>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</si>
  <si>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</si>
  <si>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</si>
  <si>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</si>
  <si>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</si>
  <si>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</si>
  <si>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</si>
  <si>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</si>
  <si>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</si>
  <si>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</si>
  <si>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</si>
  <si>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</si>
  <si>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</si>
  <si>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</si>
  <si>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</si>
  <si>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</si>
  <si>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</si>
  <si>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</si>
  <si>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</si>
  <si>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</si>
  <si>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</si>
  <si>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</si>
  <si>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</si>
  <si>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</si>
  <si>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</si>
  <si>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</si>
  <si>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</si>
  <si>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</si>
  <si>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</si>
  <si>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</si>
  <si>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</si>
  <si>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</si>
  <si>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</si>
  <si>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</si>
  <si>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</si>
  <si>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</si>
  <si>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</si>
  <si>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</si>
  <si>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</si>
  <si>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</si>
  <si>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</si>
  <si>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</si>
  <si>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</si>
  <si>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</si>
  <si>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</si>
  <si>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</si>
  <si>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</si>
  <si>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</si>
  <si>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</si>
  <si>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</si>
  <si>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</si>
  <si>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</si>
  <si>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</si>
  <si>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</si>
  <si>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</si>
  <si>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</si>
  <si>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</si>
  <si>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</si>
  <si>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</si>
  <si>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</si>
  <si>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</si>
  <si>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</si>
  <si>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</si>
  <si>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</si>
  <si>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</si>
  <si>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</si>
  <si>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</si>
  <si>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</si>
  <si>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</si>
  <si>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</si>
  <si>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</si>
  <si>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</si>
  <si>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</si>
  <si>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</si>
  <si>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</si>
  <si>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</si>
  <si>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</si>
  <si>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</si>
  <si>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</si>
  <si>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</si>
  <si>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</si>
  <si>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</si>
  <si>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</si>
  <si>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</si>
  <si>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</si>
  <si>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</si>
  <si>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</si>
  <si>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</si>
  <si>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</si>
  <si>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</si>
  <si>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</si>
  <si>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</si>
  <si>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</si>
  <si>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</si>
  <si>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</si>
  <si>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</si>
  <si>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</si>
  <si>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</si>
  <si>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</si>
  <si>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</si>
  <si>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</si>
  <si>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</si>
  <si>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</si>
  <si>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</si>
  <si>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</si>
  <si>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</si>
  <si>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</si>
  <si>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</si>
  <si>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</si>
  <si>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</si>
  <si>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</si>
  <si>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</si>
  <si>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</si>
  <si>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</si>
  <si>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</si>
  <si>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</si>
  <si>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</si>
  <si>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</si>
  <si>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</si>
  <si>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</si>
  <si>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</si>
  <si>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</si>
  <si>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</si>
  <si>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</si>
  <si>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</si>
  <si>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</si>
  <si>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</si>
  <si>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</si>
  <si>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</si>
  <si>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</si>
  <si>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</si>
  <si>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</si>
  <si>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</si>
  <si>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</si>
  <si>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</si>
  <si>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</si>
  <si>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</si>
  <si>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</si>
  <si>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</si>
  <si>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</si>
  <si>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</si>
  <si>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</si>
  <si>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</si>
  <si>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</si>
  <si>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</si>
  <si>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</si>
  <si>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</si>
  <si>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</si>
  <si>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</si>
  <si>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</si>
  <si>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</si>
  <si>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</si>
  <si>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</si>
  <si>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</si>
  <si>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</si>
  <si>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</si>
  <si>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</si>
  <si>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</si>
  <si>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</si>
  <si>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</si>
  <si>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</si>
  <si>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</si>
  <si>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</si>
  <si>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</si>
  <si>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</si>
  <si>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</si>
  <si>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</si>
  <si>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</si>
  <si>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</si>
  <si>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</si>
  <si>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</si>
  <si>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</si>
  <si>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</si>
  <si>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</si>
  <si>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</si>
  <si>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</si>
  <si>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</si>
  <si>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</si>
  <si>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</si>
  <si>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</si>
  <si>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</si>
  <si>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</si>
  <si>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</si>
  <si>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</si>
  <si>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</si>
  <si>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</si>
  <si>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</si>
  <si>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</si>
  <si>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</si>
  <si>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</si>
  <si>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</si>
  <si>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</si>
  <si>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</si>
  <si>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</si>
  <si>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</si>
  <si>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</si>
  <si>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</si>
  <si>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</si>
  <si>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</si>
  <si>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</si>
  <si>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</si>
  <si>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</si>
  <si>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</si>
  <si>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</si>
  <si>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</si>
  <si>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</si>
  <si>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</si>
  <si>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</si>
  <si>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</si>
  <si>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</si>
  <si>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</si>
  <si>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</si>
  <si>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</si>
  <si>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</si>
  <si>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</si>
  <si>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</si>
  <si>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</si>
  <si>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</si>
  <si>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</si>
  <si>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</si>
  <si>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</si>
  <si>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</si>
  <si>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</si>
  <si>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</si>
  <si>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</si>
  <si>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</si>
  <si>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</si>
  <si>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</si>
  <si>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</si>
  <si>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</si>
  <si>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</si>
  <si>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</si>
  <si>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</si>
  <si>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</si>
  <si>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</si>
  <si>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</si>
  <si>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</si>
  <si>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</si>
  <si>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</si>
  <si>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</si>
  <si>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</si>
  <si>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</si>
  <si>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</si>
  <si>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</si>
  <si>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</si>
  <si>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</si>
  <si>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</si>
  <si>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</si>
  <si>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</si>
  <si>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</si>
  <si>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</si>
  <si>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</si>
  <si>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</si>
  <si>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</si>
  <si>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</si>
  <si>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</si>
  <si>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</si>
  <si>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</si>
  <si>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</si>
  <si>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</si>
  <si>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</si>
  <si>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</si>
  <si>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</si>
  <si>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</si>
  <si>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</si>
  <si>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</si>
  <si>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</si>
  <si>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</si>
  <si>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</si>
  <si>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</si>
  <si>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</si>
  <si>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</si>
  <si>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</si>
  <si>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</si>
  <si>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</si>
  <si>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</si>
  <si>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</si>
  <si>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</si>
  <si>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</si>
  <si>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</si>
  <si>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</si>
  <si>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</si>
  <si>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</si>
  <si>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</si>
  <si>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</si>
  <si>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</si>
  <si>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</si>
  <si>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</si>
  <si>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</si>
  <si>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</si>
  <si>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</si>
  <si>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</si>
  <si>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</si>
  <si>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</si>
  <si>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</si>
  <si>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</si>
  <si>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</si>
  <si>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</si>
  <si>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</si>
  <si>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</si>
  <si>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</si>
  <si>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</si>
  <si>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</si>
  <si>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</si>
  <si>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</si>
  <si>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</si>
  <si>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</si>
  <si>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</si>
  <si>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</si>
  <si>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</si>
  <si>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</si>
  <si>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</si>
  <si>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</si>
  <si>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</si>
  <si>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</si>
  <si>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</si>
  <si>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</si>
  <si>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</si>
  <si>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</si>
  <si>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</si>
  <si>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</si>
  <si>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</si>
  <si>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</si>
  <si>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</si>
  <si>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</si>
  <si>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</si>
  <si>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</si>
  <si>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</si>
  <si>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</si>
  <si>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</si>
  <si>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</si>
  <si>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</si>
  <si>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</si>
  <si>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</si>
  <si>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</si>
  <si>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</si>
  <si>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</si>
  <si>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</si>
  <si>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</si>
  <si>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</si>
  <si>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</si>
  <si>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</si>
  <si>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</si>
  <si>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</si>
  <si>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</si>
  <si>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</si>
  <si>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</si>
  <si>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</si>
  <si>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</si>
  <si>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</si>
  <si>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</si>
  <si>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</si>
  <si>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</si>
  <si>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</si>
  <si>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</si>
  <si>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</si>
  <si>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</si>
  <si>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</si>
  <si>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</si>
  <si>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</si>
  <si>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</si>
  <si>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</si>
  <si>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</si>
  <si>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</si>
  <si>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</si>
  <si>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</si>
  <si>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</si>
  <si>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</si>
  <si>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</si>
  <si>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</si>
  <si>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</si>
  <si>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</si>
  <si>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</si>
  <si>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</si>
  <si>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</si>
  <si>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</si>
  <si>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</si>
  <si>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</si>
  <si>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</si>
  <si>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</si>
  <si>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</si>
  <si>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</si>
  <si>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</si>
  <si>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</si>
  <si>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</si>
  <si>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</si>
  <si>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</si>
  <si>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</si>
  <si>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</si>
  <si>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</si>
  <si>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</si>
  <si>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</si>
  <si>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</si>
  <si>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</si>
  <si>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</si>
  <si>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</si>
  <si>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</si>
  <si>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</si>
  <si>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</si>
  <si>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</si>
  <si>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</si>
  <si>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</si>
  <si>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</si>
  <si>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</si>
  <si>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</si>
  <si>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</si>
  <si>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</si>
  <si>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</si>
  <si>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</si>
  <si>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</si>
  <si>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</si>
  <si>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</si>
  <si>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</si>
  <si>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</si>
  <si>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</si>
  <si>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</si>
  <si>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</si>
  <si>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</si>
  <si>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</si>
  <si>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</si>
  <si>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</si>
  <si>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</si>
  <si>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</si>
  <si>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</si>
  <si>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</si>
  <si>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</si>
  <si>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</si>
  <si>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</si>
  <si>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</si>
  <si>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</si>
  <si>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</si>
  <si>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</si>
  <si>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</si>
  <si>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</si>
  <si>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</si>
  <si>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</si>
  <si>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</si>
  <si>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</si>
  <si>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</si>
  <si>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</si>
  <si>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</si>
  <si>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</si>
  <si>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</si>
  <si>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</si>
  <si>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</si>
  <si>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</si>
  <si>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</si>
  <si>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</si>
  <si>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</si>
  <si>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</si>
  <si>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</si>
  <si>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</si>
  <si>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</si>
  <si>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</si>
  <si>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</si>
  <si>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</si>
  <si>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</si>
  <si>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</si>
  <si>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</si>
  <si>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</si>
  <si>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</si>
  <si>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</si>
  <si>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</si>
  <si>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</si>
  <si>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</si>
  <si>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</si>
  <si>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</si>
  <si>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</si>
  <si>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</si>
  <si>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</si>
  <si>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</si>
  <si>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</si>
  <si>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</si>
  <si>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</si>
  <si>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</si>
  <si>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</si>
  <si>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</si>
  <si>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</si>
  <si>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</si>
  <si>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</si>
  <si>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</si>
  <si>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</si>
  <si>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</si>
  <si>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</si>
  <si>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</si>
  <si>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</si>
  <si>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</si>
  <si>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</si>
  <si>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</si>
  <si>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</si>
  <si>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</si>
  <si>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</si>
  <si>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</si>
  <si>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</si>
  <si>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</si>
  <si>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</si>
  <si>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</si>
  <si>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</si>
  <si>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</si>
  <si>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</si>
  <si>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</si>
  <si>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</si>
  <si>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</si>
  <si>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</si>
  <si>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</si>
  <si>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</si>
  <si>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</si>
  <si>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</si>
  <si>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</si>
  <si>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</si>
  <si>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</si>
  <si>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</si>
  <si>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</si>
  <si>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</si>
  <si>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</si>
  <si>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</si>
  <si>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</si>
  <si>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</si>
  <si>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</si>
  <si>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</si>
  <si>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</si>
  <si>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</si>
  <si>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</si>
  <si>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</si>
  <si>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</si>
  <si>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</si>
  <si>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</si>
  <si>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</si>
  <si>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</si>
  <si>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</si>
  <si>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</si>
  <si>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</si>
  <si>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</si>
  <si>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</si>
  <si>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</si>
  <si>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</si>
  <si>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</si>
  <si>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</si>
  <si>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</si>
  <si>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</si>
  <si>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</si>
  <si>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</si>
  <si>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</si>
  <si>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</si>
  <si>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</si>
  <si>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</si>
  <si>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</si>
  <si>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</si>
  <si>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</si>
  <si>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</si>
  <si>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</si>
  <si>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</si>
  <si>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</si>
  <si>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</si>
  <si>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</si>
  <si>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</si>
  <si>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</si>
  <si>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</si>
  <si>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</si>
  <si>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</si>
  <si>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</si>
  <si>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</si>
  <si>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</si>
  <si>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</si>
  <si>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</si>
  <si>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</si>
  <si>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</si>
  <si>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</si>
  <si>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</si>
  <si>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</si>
  <si>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</si>
  <si>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</si>
  <si>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</si>
  <si>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</si>
  <si>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</si>
  <si>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</si>
  <si>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</si>
  <si>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</si>
  <si>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</si>
  <si>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</si>
  <si>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</si>
  <si>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</si>
  <si>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</si>
  <si>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</si>
  <si>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</si>
  <si>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</si>
  <si>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</si>
  <si>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</si>
  <si>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</si>
  <si>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</si>
  <si>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</si>
  <si>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</si>
  <si>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</si>
  <si>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</si>
  <si>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</si>
  <si>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</si>
  <si>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</si>
  <si>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</si>
  <si>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</si>
  <si>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</si>
  <si>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</si>
  <si>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</si>
  <si>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</si>
  <si>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</si>
  <si>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</si>
  <si>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</si>
  <si>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</si>
  <si>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</si>
  <si>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</si>
  <si>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</si>
  <si>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</si>
  <si>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</si>
  <si>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</si>
  <si>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</si>
  <si>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</si>
  <si>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</si>
  <si>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</si>
  <si>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</si>
  <si>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</si>
  <si>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</si>
  <si>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</si>
  <si>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</si>
  <si>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</si>
  <si>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</si>
  <si>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</si>
  <si>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</si>
  <si>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</si>
  <si>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</si>
  <si>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</si>
  <si>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</si>
  <si>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</si>
  <si>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</si>
  <si>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</si>
  <si>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</si>
  <si>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</si>
  <si>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</si>
  <si>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</si>
  <si>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</si>
  <si>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</si>
  <si>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</si>
  <si>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</si>
  <si>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</si>
  <si>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</si>
  <si>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</si>
  <si>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</si>
  <si>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</si>
  <si>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</si>
  <si>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</si>
  <si>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</si>
  <si>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</si>
  <si>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</si>
  <si>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</si>
  <si>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</si>
  <si>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</si>
  <si>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</si>
  <si>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</si>
  <si>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</si>
  <si>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</si>
  <si>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</si>
  <si>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</si>
  <si>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</si>
  <si>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</si>
  <si>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</si>
  <si>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</si>
  <si>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</si>
  <si>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</si>
  <si>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</si>
  <si>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</si>
  <si>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</si>
  <si>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</si>
  <si>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</si>
  <si>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</si>
  <si>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</si>
  <si>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</si>
  <si>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</si>
  <si>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</si>
  <si>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</si>
  <si>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</si>
  <si>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</si>
  <si>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</si>
  <si>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</si>
  <si>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</si>
  <si>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</si>
  <si>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</si>
  <si>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</si>
  <si>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</si>
  <si>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</si>
  <si>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</si>
  <si>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</si>
  <si>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</si>
  <si>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</si>
  <si>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</si>
  <si>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</si>
  <si>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</si>
  <si>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</si>
  <si>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</si>
  <si>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</si>
  <si>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</si>
  <si>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</si>
  <si>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</si>
  <si>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</si>
  <si>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</si>
  <si>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</si>
  <si>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</si>
  <si>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</si>
  <si>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</si>
  <si>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</si>
  <si>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</si>
  <si>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</si>
  <si>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</si>
  <si>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</si>
  <si>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</si>
  <si>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</si>
  <si>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</si>
  <si>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</si>
  <si>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</si>
  <si>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</si>
  <si>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</si>
  <si>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</si>
  <si>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</si>
  <si>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</si>
  <si>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</si>
  <si>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</si>
  <si>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</si>
  <si>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</si>
  <si>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</si>
  <si>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</si>
  <si>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</si>
  <si>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</si>
  <si>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</si>
  <si>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</si>
  <si>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</si>
  <si>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</si>
  <si>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</si>
  <si>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</si>
  <si>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</si>
  <si>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</si>
  <si>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</si>
  <si>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</si>
  <si>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</si>
  <si>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</si>
  <si>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</si>
  <si>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</si>
  <si>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</si>
  <si>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</si>
  <si>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</si>
  <si>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</si>
  <si>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</si>
  <si>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</si>
  <si>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</si>
  <si>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</si>
  <si>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</si>
  <si>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</si>
  <si>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</si>
  <si>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</si>
  <si>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</si>
  <si>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</si>
  <si>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</si>
  <si>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</si>
  <si>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</si>
  <si>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</si>
  <si>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</si>
  <si>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</si>
  <si>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</si>
  <si>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</si>
  <si>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</si>
  <si>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</si>
  <si>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</si>
  <si>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</si>
  <si>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</si>
  <si>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</si>
  <si>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</si>
  <si>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</si>
  <si>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</si>
  <si>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</si>
  <si>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</si>
  <si>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</si>
  <si>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</si>
  <si>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</si>
  <si>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</si>
  <si>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</si>
  <si>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</si>
  <si>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</si>
  <si>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</si>
  <si>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</si>
  <si>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</si>
  <si>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</si>
  <si>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</si>
  <si>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</si>
  <si>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</si>
  <si>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</si>
  <si>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</si>
  <si>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</si>
  <si>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</si>
  <si>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</si>
  <si>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</si>
  <si>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</si>
  <si>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</si>
  <si>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</si>
  <si>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</si>
  <si>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</si>
  <si>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</si>
  <si>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</si>
  <si>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</si>
  <si>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</si>
  <si>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</si>
  <si>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</si>
  <si>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</si>
  <si>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</si>
  <si>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</si>
  <si>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</si>
  <si>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</si>
  <si>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</si>
  <si>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</si>
  <si>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</si>
  <si>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</si>
  <si>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</si>
  <si>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</si>
  <si>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</si>
  <si>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</si>
  <si>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</si>
  <si>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</si>
  <si>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</si>
  <si>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</si>
  <si>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</si>
  <si>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</si>
  <si>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</si>
  <si>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</si>
  <si>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</si>
  <si>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</si>
  <si>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</si>
  <si>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</si>
  <si>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</si>
  <si>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</si>
  <si>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</si>
  <si>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</si>
  <si>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</si>
  <si>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</si>
  <si>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</si>
  <si>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</si>
  <si>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</si>
  <si>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</si>
  <si>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</si>
  <si>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</si>
  <si>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</si>
  <si>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</si>
  <si>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</si>
  <si>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</si>
  <si>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</si>
  <si>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</si>
  <si>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</si>
  <si>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</si>
  <si>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</si>
  <si>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</si>
  <si>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</si>
  <si>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</si>
  <si>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</si>
  <si>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</si>
  <si>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</si>
  <si>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</si>
  <si>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</si>
  <si>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</si>
  <si>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</si>
  <si>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</si>
  <si>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</si>
  <si>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</si>
  <si>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</si>
  <si>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</si>
  <si>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</si>
  <si>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</si>
  <si>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</si>
  <si>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</si>
  <si>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</si>
  <si>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</si>
  <si>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</si>
  <si>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</si>
  <si>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</si>
  <si>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</si>
  <si>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</si>
  <si>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</si>
  <si>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</si>
  <si>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</si>
  <si>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</si>
  <si>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</si>
  <si>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</si>
  <si>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</si>
  <si>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</si>
  <si>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</si>
  <si>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</si>
  <si>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</si>
  <si>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</si>
  <si>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</si>
  <si>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</si>
  <si>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</si>
  <si>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</si>
  <si>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</si>
  <si>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</si>
  <si>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</si>
  <si>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</si>
  <si>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</si>
  <si>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</si>
  <si>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</si>
  <si>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</si>
  <si>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</si>
  <si>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</si>
  <si>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</si>
  <si>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</si>
  <si>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</si>
  <si>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</si>
  <si>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</si>
  <si>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</si>
  <si>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</si>
  <si>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</si>
  <si>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</si>
  <si>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</si>
  <si>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</si>
  <si>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</si>
  <si>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</si>
  <si>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</si>
  <si>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</si>
  <si>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</si>
  <si>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</si>
  <si>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</si>
  <si>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</si>
  <si>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</si>
  <si>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</si>
  <si>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</si>
  <si>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</si>
  <si>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</si>
  <si>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</si>
  <si>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</si>
  <si>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</si>
  <si>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</si>
  <si>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</si>
  <si>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</si>
  <si>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</si>
  <si>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</si>
  <si>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</si>
  <si>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</si>
  <si>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</si>
  <si>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</si>
  <si>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</si>
  <si>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</si>
  <si>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</si>
  <si>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</si>
  <si>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</si>
  <si>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</si>
  <si>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</si>
  <si>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</si>
  <si>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</si>
  <si>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</si>
  <si>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</si>
  <si>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</si>
  <si>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</si>
  <si>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</si>
  <si>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</si>
  <si>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</si>
  <si>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</si>
  <si>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</si>
  <si>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</si>
  <si>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</si>
  <si>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</si>
  <si>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</si>
  <si>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</si>
  <si>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</si>
  <si>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</si>
  <si>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</si>
  <si>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</si>
  <si>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</si>
  <si>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</si>
  <si>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</si>
  <si>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</si>
  <si>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</si>
  <si>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</si>
  <si>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</si>
  <si>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</si>
  <si>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</si>
  <si>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</si>
  <si>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</si>
  <si>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</si>
  <si>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</si>
  <si>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</si>
  <si>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</si>
  <si>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</si>
  <si>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</si>
  <si>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</si>
  <si>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</si>
  <si>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</si>
  <si>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</si>
  <si>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</si>
  <si>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</si>
  <si>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</si>
  <si>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</si>
  <si>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</si>
  <si>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</si>
  <si>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</si>
  <si>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</si>
  <si>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</si>
  <si>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</si>
  <si>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</si>
  <si>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</si>
  <si>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</si>
  <si>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</si>
  <si>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</si>
  <si>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</si>
  <si>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</si>
  <si>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</si>
  <si>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</si>
  <si>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</si>
  <si>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</si>
  <si>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</si>
  <si>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</si>
  <si>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</si>
  <si>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</si>
  <si>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</si>
  <si>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</si>
  <si>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</si>
  <si>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</si>
  <si>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</si>
  <si>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</si>
  <si>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</si>
  <si>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</si>
  <si>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</si>
  <si>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</si>
  <si>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</si>
  <si>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</si>
  <si>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</si>
  <si>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</si>
  <si>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</si>
  <si>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</si>
  <si>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</si>
  <si>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</si>
  <si>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</si>
  <si>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</si>
  <si>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</si>
  <si>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</si>
  <si>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</si>
  <si>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</si>
  <si>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</si>
  <si>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</si>
  <si>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</si>
  <si>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</si>
  <si>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</si>
  <si>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</si>
  <si>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</si>
  <si>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</si>
  <si>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</si>
  <si>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</si>
  <si>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</si>
  <si>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</si>
  <si>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</si>
  <si>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</si>
  <si>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</si>
  <si>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</si>
  <si>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</si>
  <si>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</si>
  <si>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</si>
  <si>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</si>
  <si>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</si>
  <si>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</si>
  <si>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</si>
  <si>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</si>
  <si>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</si>
  <si>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</si>
  <si>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</si>
  <si>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</si>
  <si>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</si>
  <si>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</si>
  <si>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</si>
  <si>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</si>
  <si>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</si>
  <si>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</si>
  <si>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</si>
  <si>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</si>
  <si>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</si>
  <si>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</si>
  <si>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</si>
  <si>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</si>
  <si>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</si>
  <si>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</si>
  <si>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</si>
  <si>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</si>
  <si>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</si>
  <si>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</si>
  <si>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</si>
  <si>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</si>
  <si>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</si>
  <si>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</si>
  <si>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</si>
  <si>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</si>
  <si>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</si>
  <si>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</si>
  <si>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</si>
  <si>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</si>
  <si>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</si>
  <si>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</si>
  <si>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</si>
  <si>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</si>
  <si>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</si>
  <si>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</si>
  <si>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</si>
  <si>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</si>
  <si>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</si>
  <si>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</si>
  <si>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</si>
  <si>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</si>
  <si>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</si>
  <si>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</si>
  <si>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</si>
  <si>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</si>
  <si>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</si>
  <si>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</si>
  <si>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</si>
  <si>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</si>
  <si>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</si>
  <si>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</si>
  <si>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</si>
  <si>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</si>
  <si>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</si>
  <si>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</si>
  <si>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</si>
  <si>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</si>
  <si>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</si>
  <si>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</si>
  <si>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</si>
  <si>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</si>
  <si>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</si>
  <si>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</si>
  <si>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</si>
  <si>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</si>
  <si>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</si>
  <si>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</si>
  <si>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</si>
  <si>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</si>
  <si>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</si>
  <si>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</si>
  <si>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</si>
  <si>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</si>
  <si>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</si>
  <si>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</si>
  <si>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</si>
  <si>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</si>
  <si>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</si>
  <si>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</si>
  <si>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</si>
  <si>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</si>
  <si>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</si>
  <si>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</si>
  <si>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</si>
  <si>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</si>
  <si>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</si>
  <si>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</si>
  <si>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</si>
  <si>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</si>
  <si>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</si>
  <si>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</si>
  <si>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</si>
  <si>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</si>
  <si>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</si>
  <si>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</si>
  <si>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</si>
  <si>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</si>
  <si>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</si>
  <si>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</si>
  <si>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</si>
  <si>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</si>
  <si>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</si>
  <si>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</si>
  <si>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</si>
  <si>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</si>
  <si>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</si>
  <si>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</si>
  <si>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</si>
  <si>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</si>
  <si>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</si>
  <si>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</si>
  <si>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</si>
  <si>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</si>
  <si>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</si>
  <si>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</si>
  <si>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</si>
  <si>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</si>
  <si>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</si>
  <si>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</si>
  <si>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</si>
  <si>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</si>
  <si>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</si>
  <si>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</si>
  <si>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</si>
  <si>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</si>
  <si>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</si>
  <si>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</si>
  <si>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</si>
  <si>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</si>
  <si>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</si>
  <si>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</si>
  <si>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</si>
  <si>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</si>
  <si>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</si>
  <si>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</si>
  <si>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</si>
  <si>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</si>
  <si>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</si>
  <si>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</si>
  <si>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</si>
  <si>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</si>
  <si>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</si>
  <si>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</si>
  <si>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</si>
  <si>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</si>
  <si>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</si>
  <si>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</si>
  <si>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</si>
  <si>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</si>
  <si>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</si>
  <si>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</si>
  <si>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</si>
  <si>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</si>
  <si>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</si>
  <si>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</si>
  <si>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</si>
  <si>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</si>
  <si>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</si>
  <si>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</si>
  <si>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</si>
  <si>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</si>
  <si>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</si>
  <si>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</si>
  <si>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</si>
  <si>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</si>
  <si>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</si>
  <si>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</si>
  <si>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</si>
  <si>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</si>
  <si>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</si>
  <si>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</si>
  <si>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</si>
  <si>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</si>
  <si>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</si>
  <si>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</si>
  <si>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</si>
  <si>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</si>
  <si>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</si>
  <si>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</si>
  <si>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</si>
  <si>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</si>
  <si>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</si>
  <si>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</si>
  <si>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</si>
  <si>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</si>
  <si>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</si>
  <si>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</si>
  <si>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</si>
  <si>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</si>
  <si>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</si>
  <si>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</si>
  <si>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</si>
  <si>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</si>
  <si>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</si>
  <si>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</si>
  <si>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</si>
  <si>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</si>
  <si>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</si>
  <si>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</si>
  <si>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</si>
  <si>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</si>
  <si>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</si>
  <si>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</si>
  <si>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</si>
  <si>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</si>
  <si>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</si>
  <si>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</si>
  <si>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</si>
  <si>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</si>
  <si>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</si>
  <si>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</si>
  <si>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</si>
  <si>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</si>
  <si>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</si>
  <si>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</si>
  <si>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</si>
  <si>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</si>
  <si>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</si>
  <si>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</si>
  <si>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</si>
  <si>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</si>
  <si>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</si>
  <si>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</si>
  <si>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</si>
  <si>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</si>
  <si>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</si>
  <si>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</si>
  <si>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</si>
  <si>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</si>
  <si>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</si>
  <si>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</si>
  <si>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</si>
  <si>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</si>
  <si>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</si>
  <si>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</si>
  <si>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</si>
  <si>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</si>
  <si>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</si>
  <si>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</si>
  <si>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</si>
  <si>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</si>
  <si>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</si>
  <si>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</si>
  <si>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</si>
  <si>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</si>
  <si>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</si>
  <si>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</si>
  <si>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</si>
  <si>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</si>
  <si>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</si>
  <si>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</si>
  <si>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</si>
  <si>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</si>
  <si>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</si>
  <si>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</si>
  <si>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</si>
  <si>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</si>
  <si>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</si>
  <si>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</si>
  <si>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</si>
  <si>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</si>
  <si>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</si>
  <si>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</si>
  <si>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</si>
  <si>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</si>
  <si>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</si>
  <si>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</si>
  <si>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</si>
  <si>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</si>
  <si>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</si>
  <si>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</si>
  <si>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</si>
  <si>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</si>
  <si>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</si>
  <si>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</si>
  <si>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</si>
  <si>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</si>
  <si>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</si>
  <si>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</si>
  <si>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</si>
  <si>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</si>
  <si>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</si>
  <si>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</si>
  <si>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</si>
  <si>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</si>
  <si>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</si>
  <si>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</si>
  <si>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</si>
  <si>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</si>
  <si>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</si>
  <si>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</si>
  <si>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</si>
  <si>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</si>
  <si>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</si>
  <si>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</si>
  <si>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</si>
  <si>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</si>
  <si>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</si>
  <si>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</si>
  <si>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</si>
  <si>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</si>
  <si>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</si>
  <si>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</si>
  <si>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</si>
  <si>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</si>
  <si>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</si>
  <si>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</si>
  <si>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</si>
  <si>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</si>
  <si>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</si>
  <si>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</si>
  <si>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</si>
  <si>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</si>
  <si>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</si>
  <si>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</si>
  <si>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</si>
  <si>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</si>
  <si>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</si>
  <si>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</si>
  <si>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</si>
  <si>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</si>
  <si>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</si>
  <si>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</si>
  <si>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</si>
  <si>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</si>
  <si>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</si>
  <si>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</si>
  <si>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</si>
  <si>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</si>
  <si>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</si>
  <si>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</si>
  <si>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</si>
  <si>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</si>
  <si>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</si>
  <si>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</si>
  <si>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</si>
  <si>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</si>
  <si>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</si>
  <si>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</si>
  <si>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</si>
  <si>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</si>
  <si>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</si>
  <si>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</si>
  <si>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</si>
  <si>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</si>
  <si>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</si>
  <si>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</si>
  <si>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</si>
  <si>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</si>
  <si>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</si>
  <si>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</si>
  <si>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</si>
  <si>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</si>
  <si>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</si>
  <si>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</si>
  <si>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</si>
  <si>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</si>
  <si>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</si>
  <si>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</si>
  <si>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</si>
  <si>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</si>
  <si>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</si>
  <si>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</si>
  <si>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</si>
  <si>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</si>
  <si>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</si>
  <si>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</si>
  <si>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</si>
  <si>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</si>
  <si>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</si>
  <si>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</si>
  <si>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</si>
  <si>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</si>
  <si>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</si>
  <si>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</si>
  <si>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</si>
  <si>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</si>
  <si>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</si>
  <si>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</si>
  <si>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</si>
  <si>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</si>
  <si>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</si>
  <si>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</si>
  <si>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</si>
  <si>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</si>
  <si>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</si>
  <si>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</si>
  <si>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</si>
  <si>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</si>
  <si>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</si>
  <si>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</si>
  <si>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</si>
  <si>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</si>
  <si>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</si>
  <si>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</si>
  <si>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</si>
  <si>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</si>
  <si>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</si>
  <si>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</si>
  <si>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</si>
  <si>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</si>
  <si>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</si>
  <si>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</si>
  <si>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</si>
  <si>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</si>
  <si>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</si>
  <si>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</si>
  <si>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</si>
  <si>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</si>
  <si>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</si>
  <si>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</si>
  <si>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</si>
  <si>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</si>
  <si>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</si>
  <si>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</si>
  <si>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</si>
  <si>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</si>
  <si>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</si>
  <si>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</si>
  <si>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</si>
  <si>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</si>
  <si>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</si>
  <si>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</si>
  <si>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</si>
  <si>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</si>
  <si>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</si>
  <si>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</si>
  <si>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</si>
  <si>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</si>
  <si>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</si>
  <si>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</si>
  <si>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</si>
  <si>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</si>
  <si>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</si>
  <si>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</si>
  <si>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</si>
  <si>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</si>
  <si>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</si>
  <si>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</si>
  <si>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</si>
  <si>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</si>
  <si>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</si>
  <si>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</si>
  <si>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</si>
  <si>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</si>
  <si>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</si>
  <si>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</si>
  <si>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</si>
  <si>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</si>
  <si>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</si>
  <si>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</si>
  <si>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</si>
  <si>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</si>
  <si>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</si>
  <si>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</si>
  <si>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</si>
  <si>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</si>
  <si>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</si>
  <si>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</si>
  <si>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</si>
  <si>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</si>
  <si>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</si>
  <si>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</si>
  <si>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</si>
  <si>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</si>
  <si>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</si>
  <si>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</si>
  <si>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</si>
  <si>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</si>
  <si>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</si>
  <si>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</si>
  <si>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</si>
  <si>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</si>
  <si>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</si>
  <si>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</si>
  <si>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</si>
  <si>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</si>
  <si>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</si>
  <si>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</si>
  <si>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</si>
  <si>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</si>
  <si>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</si>
  <si>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</si>
  <si>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</si>
  <si>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</si>
  <si>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</si>
  <si>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</si>
  <si>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</si>
  <si>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</si>
  <si>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</si>
  <si>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</si>
  <si>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</si>
  <si>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</si>
  <si>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</si>
  <si>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</si>
  <si>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</si>
  <si>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</si>
  <si>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</si>
  <si>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</si>
  <si>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</si>
  <si>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</si>
  <si>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</si>
  <si>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</si>
  <si>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</si>
  <si>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</si>
  <si>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</si>
  <si>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</si>
  <si>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</si>
  <si>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</si>
  <si>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</si>
  <si>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</si>
  <si>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</si>
  <si>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</si>
  <si>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</si>
  <si>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</si>
  <si>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</si>
  <si>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</si>
  <si>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</si>
  <si>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</si>
  <si>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</si>
  <si>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</si>
  <si>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</si>
  <si>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</si>
  <si>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</si>
  <si>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</si>
  <si>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</si>
  <si>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</si>
  <si>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</si>
  <si>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</si>
  <si>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</si>
  <si>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</si>
  <si>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</si>
  <si>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</si>
  <si>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</si>
  <si>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</si>
  <si>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</si>
  <si>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</si>
  <si>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</si>
  <si>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</si>
  <si>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</si>
  <si>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</si>
  <si>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</si>
  <si>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</si>
  <si>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</si>
  <si>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</si>
  <si>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</si>
  <si>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</si>
  <si>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</si>
  <si>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</si>
  <si>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</si>
  <si>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</si>
  <si>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</si>
  <si>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</si>
  <si>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</si>
  <si>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</si>
  <si>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</si>
  <si>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</si>
  <si>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</si>
  <si>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</si>
  <si>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</si>
  <si>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</si>
  <si>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</si>
  <si>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</si>
  <si>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</si>
  <si>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</si>
  <si>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</si>
  <si>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</si>
  <si>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</si>
  <si>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</si>
  <si>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</si>
  <si>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</si>
  <si>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</si>
  <si>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</si>
  <si>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</si>
  <si>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</si>
  <si>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</si>
  <si>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</si>
  <si>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</si>
  <si>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</si>
  <si>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</si>
  <si>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</si>
  <si>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</si>
  <si>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</si>
  <si>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</si>
  <si>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</si>
  <si>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</si>
  <si>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</si>
  <si>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</si>
  <si>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</si>
  <si>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</si>
  <si>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</si>
  <si>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</si>
  <si>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</si>
  <si>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</si>
  <si>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</si>
  <si>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</si>
  <si>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</si>
  <si>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</si>
  <si>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</si>
  <si>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</si>
  <si>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</si>
  <si>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</si>
  <si>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</si>
  <si>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</si>
  <si>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</si>
  <si>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</si>
  <si>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</si>
  <si>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</si>
  <si>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</si>
  <si>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</si>
  <si>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</si>
  <si>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</si>
  <si>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</si>
  <si>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</si>
  <si>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</si>
  <si>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</si>
  <si>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</si>
  <si>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</si>
  <si>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</si>
  <si>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</si>
  <si>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</si>
  <si>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</si>
  <si>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</si>
  <si>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</si>
  <si>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</si>
  <si>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</si>
  <si>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</si>
  <si>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</si>
  <si>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</si>
  <si>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</si>
  <si>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</si>
  <si>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</si>
  <si>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</si>
  <si>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</si>
  <si>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</si>
  <si>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</si>
  <si>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</si>
  <si>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</si>
  <si>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</si>
  <si>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</si>
  <si>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</si>
  <si>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</si>
  <si>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</si>
  <si>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</si>
  <si>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</si>
  <si>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</si>
  <si>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</si>
  <si>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</si>
  <si>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</si>
  <si>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</si>
  <si>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</si>
  <si>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</si>
  <si>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</si>
  <si>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</si>
  <si>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</si>
  <si>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</si>
  <si>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</si>
  <si>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</si>
  <si>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</si>
  <si>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</si>
  <si>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</si>
  <si>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</si>
  <si>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</si>
  <si>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</si>
  <si>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</si>
  <si>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</si>
  <si>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</si>
  <si>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</si>
  <si>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</si>
  <si>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</si>
  <si>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</si>
  <si>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</si>
  <si>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</si>
  <si>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</si>
  <si>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</si>
  <si>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</si>
  <si>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</si>
  <si>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</si>
  <si>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</si>
  <si>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</si>
  <si>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</si>
  <si>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</si>
  <si>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</si>
  <si>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</si>
  <si>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</si>
  <si>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</si>
  <si>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</si>
  <si>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</si>
  <si>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</si>
  <si>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</si>
  <si>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</si>
  <si>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</si>
  <si>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</si>
  <si>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</si>
  <si>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</si>
  <si>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</si>
  <si>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</si>
  <si>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</si>
  <si>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</si>
  <si>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</si>
  <si>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</si>
  <si>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</si>
  <si>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</si>
  <si>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</si>
  <si>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</si>
  <si>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</si>
  <si>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</si>
  <si>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</si>
  <si>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</si>
  <si>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</si>
  <si>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</si>
  <si>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</si>
  <si>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</si>
  <si>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</si>
  <si>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</si>
  <si>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</si>
  <si>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</si>
  <si>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</si>
  <si>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</si>
  <si>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</si>
  <si>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</si>
  <si>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</si>
  <si>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</si>
  <si>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</si>
  <si>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</si>
  <si>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</si>
  <si>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</si>
  <si>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</si>
  <si>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</si>
  <si>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</si>
  <si>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</si>
  <si>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</si>
  <si>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</si>
  <si>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</si>
  <si>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</si>
  <si>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</si>
  <si>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</si>
  <si>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</si>
  <si>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</si>
  <si>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</si>
  <si>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</si>
  <si>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</si>
  <si>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</si>
  <si>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</si>
  <si>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</si>
  <si>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</si>
  <si>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</si>
  <si>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</si>
  <si>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</si>
  <si>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</si>
  <si>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</si>
  <si>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</si>
  <si>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</si>
  <si>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</si>
  <si>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</si>
  <si>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</si>
  <si>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</si>
  <si>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</si>
  <si>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</si>
  <si>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</si>
  <si>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</si>
  <si>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</si>
  <si>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</si>
  <si>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</si>
  <si>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</si>
  <si>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</si>
  <si>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</si>
  <si>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</si>
  <si>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</si>
  <si>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</si>
  <si>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</si>
  <si>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</si>
  <si>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</si>
  <si>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</si>
  <si>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</si>
  <si>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</si>
  <si>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</si>
  <si>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</si>
  <si>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</si>
  <si>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</si>
  <si>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</si>
  <si>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</si>
  <si>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</si>
  <si>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</si>
  <si>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</si>
  <si>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</si>
  <si>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</si>
  <si>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</si>
  <si>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</si>
  <si>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</si>
  <si>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</si>
  <si>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</si>
  <si>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</si>
  <si>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</si>
  <si>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</si>
  <si>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</si>
  <si>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</si>
  <si>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</si>
  <si>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</si>
  <si>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</si>
  <si>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</si>
  <si>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</si>
  <si>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</si>
  <si>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</si>
  <si>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</si>
  <si>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</si>
  <si>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</si>
  <si>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</si>
  <si>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</si>
  <si>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</si>
  <si>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</si>
  <si>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</si>
  <si>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</si>
  <si>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</si>
  <si>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</si>
  <si>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</si>
  <si>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</si>
  <si>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</si>
  <si>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</si>
  <si>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</si>
  <si>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</si>
  <si>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</si>
  <si>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</si>
  <si>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</si>
  <si>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</si>
  <si>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</si>
  <si>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</si>
  <si>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</si>
  <si>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</si>
  <si>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</si>
  <si>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</si>
  <si>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</si>
  <si>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</si>
  <si>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</si>
  <si>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</si>
  <si>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</si>
  <si>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</si>
  <si>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</si>
  <si>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</si>
  <si>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</si>
  <si>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</si>
  <si>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</si>
  <si>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</si>
  <si>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</si>
  <si>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</si>
  <si>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</si>
  <si>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</si>
  <si>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</si>
  <si>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</si>
  <si>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</si>
  <si>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</si>
  <si>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</si>
  <si>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</si>
  <si>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</si>
  <si>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</si>
  <si>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</si>
  <si>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</si>
  <si>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</si>
  <si>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</si>
  <si>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</si>
  <si>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</si>
  <si>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</si>
  <si>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</si>
  <si>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</si>
  <si>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</si>
  <si>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</si>
  <si>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</si>
  <si>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</si>
  <si>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</si>
  <si>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</si>
  <si>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</si>
  <si>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</si>
  <si>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</si>
  <si>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</si>
  <si>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</si>
  <si>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</si>
  <si>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</si>
  <si>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</si>
  <si>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</si>
  <si>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</si>
  <si>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</si>
  <si>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</si>
  <si>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</si>
  <si>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</si>
  <si>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</si>
  <si>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</si>
  <si>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</si>
  <si>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</si>
  <si>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</si>
  <si>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</si>
  <si>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</si>
  <si>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</si>
  <si>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</si>
  <si>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</si>
  <si>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</si>
  <si>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</si>
  <si>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</si>
  <si>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</si>
  <si>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</si>
  <si>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</si>
  <si>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</si>
  <si>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</si>
  <si>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</si>
  <si>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</si>
  <si>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</si>
  <si>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</si>
  <si>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</si>
  <si>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</si>
  <si>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</si>
  <si>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</si>
  <si>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</si>
  <si>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</si>
  <si>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</si>
  <si>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</si>
  <si>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</si>
  <si>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</si>
  <si>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</si>
  <si>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</si>
  <si>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</si>
  <si>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</si>
  <si>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</si>
  <si>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</si>
  <si>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</si>
  <si>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</si>
  <si>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</si>
  <si>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</si>
  <si>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</si>
  <si>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</si>
  <si>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</si>
  <si>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</si>
  <si>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</si>
  <si>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</si>
  <si>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</si>
  <si>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</si>
  <si>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</si>
  <si>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</si>
  <si>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</si>
  <si>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</si>
  <si>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</si>
  <si>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</si>
  <si>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</si>
  <si>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</si>
  <si>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</si>
  <si>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</si>
  <si>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</si>
  <si>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</si>
  <si>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</si>
  <si>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</si>
  <si>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</si>
  <si>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</si>
  <si>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</si>
  <si>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</si>
  <si>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</si>
  <si>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</si>
  <si>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</si>
  <si>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</si>
  <si>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</si>
  <si>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</si>
  <si>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</si>
  <si>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</si>
  <si>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</si>
  <si>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</si>
  <si>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</si>
  <si>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</si>
  <si>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</si>
  <si>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</si>
  <si>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</si>
  <si>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</si>
  <si>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</si>
  <si>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</si>
  <si>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</si>
  <si>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</si>
  <si>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</si>
  <si>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</si>
  <si>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</si>
  <si>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</si>
  <si>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</si>
  <si>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</si>
  <si>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</si>
  <si>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</si>
  <si>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</si>
  <si>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</si>
  <si>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</si>
  <si>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</si>
  <si>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</si>
  <si>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</si>
  <si>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</si>
  <si>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</si>
  <si>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</si>
  <si>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</si>
  <si>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</si>
  <si>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</si>
  <si>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</si>
  <si>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</si>
  <si>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</si>
  <si>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</si>
  <si>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</si>
  <si>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</si>
  <si>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</si>
  <si>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</si>
  <si>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</si>
  <si>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</si>
  <si>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</si>
  <si>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</si>
  <si>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</si>
  <si>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</si>
  <si>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</si>
  <si>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</si>
  <si>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</si>
  <si>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</si>
  <si>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</si>
  <si>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</si>
  <si>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</si>
  <si>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</si>
  <si>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</si>
  <si>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</si>
  <si>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</si>
  <si>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</si>
  <si>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</si>
  <si>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</si>
  <si>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</si>
  <si>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</si>
  <si>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</si>
  <si>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</si>
  <si>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</si>
  <si>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</si>
  <si>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</si>
  <si>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</si>
  <si>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</si>
  <si>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</si>
  <si>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</si>
  <si>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</si>
  <si>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</si>
  <si>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</si>
  <si>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</si>
  <si>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</si>
  <si>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</si>
  <si>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</si>
  <si>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</si>
  <si>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</si>
  <si>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</si>
  <si>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</si>
  <si>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</si>
  <si>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</si>
  <si>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</si>
  <si>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</si>
  <si>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</si>
  <si>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</si>
  <si>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</si>
  <si>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</si>
  <si>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</si>
  <si>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</si>
  <si>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</si>
  <si>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</si>
  <si>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</si>
  <si>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</si>
  <si>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</si>
  <si>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</si>
  <si>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</si>
  <si>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</si>
  <si>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</si>
  <si>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</si>
  <si>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</si>
  <si>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</si>
  <si>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</si>
  <si>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</si>
  <si>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</si>
  <si>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</si>
  <si>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</si>
  <si>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</si>
  <si>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</si>
  <si>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</si>
  <si>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</si>
  <si>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</si>
  <si>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</si>
  <si>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</si>
  <si>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</si>
  <si>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</si>
  <si>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</si>
  <si>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</si>
  <si>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</si>
  <si>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</si>
  <si>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</si>
  <si>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</si>
  <si>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</si>
  <si>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</si>
  <si>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</si>
  <si>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</si>
  <si>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</si>
  <si>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</si>
  <si>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</si>
  <si>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</si>
  <si>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</si>
  <si>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</si>
  <si>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</si>
  <si>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</si>
  <si>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</si>
  <si>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</si>
  <si>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</si>
  <si>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</si>
  <si>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</si>
  <si>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</si>
  <si>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</si>
  <si>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</si>
  <si>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</si>
  <si>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</si>
  <si>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</si>
  <si>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</si>
  <si>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</si>
  <si>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</si>
  <si>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</si>
  <si>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</si>
  <si>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</si>
  <si>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</si>
  <si>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</si>
  <si>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</si>
  <si>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</si>
  <si>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</si>
  <si>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</si>
  <si>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</si>
  <si>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</si>
  <si>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</si>
  <si>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</si>
  <si>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</si>
  <si>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</si>
  <si>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</si>
  <si>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</si>
  <si>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</si>
  <si>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</si>
  <si>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</si>
  <si>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</si>
  <si>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</si>
  <si>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</si>
  <si>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</si>
  <si>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</si>
  <si>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</si>
  <si>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</si>
  <si>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</si>
  <si>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</si>
  <si>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</si>
  <si>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</si>
  <si>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</si>
  <si>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</si>
  <si>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</si>
  <si>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</si>
  <si>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</si>
  <si>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</si>
  <si>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</si>
  <si>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</si>
  <si>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</si>
  <si>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</si>
  <si>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</si>
  <si>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</si>
  <si>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</si>
  <si>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</si>
  <si>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</si>
  <si>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</si>
  <si>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</si>
  <si>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</si>
  <si>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</si>
  <si>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</si>
  <si>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</si>
  <si>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</si>
  <si>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</si>
  <si>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</si>
  <si>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</si>
  <si>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</si>
  <si>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</si>
  <si>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</si>
  <si>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</si>
  <si>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</si>
  <si>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</si>
  <si>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</si>
  <si>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</si>
  <si>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</si>
  <si>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</si>
  <si>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</si>
  <si>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</si>
  <si>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</si>
  <si>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</si>
  <si>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</si>
  <si>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</si>
  <si>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</si>
  <si>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</si>
  <si>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</si>
  <si>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</si>
  <si>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</si>
  <si>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</si>
  <si>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</si>
  <si>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</si>
  <si>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</si>
  <si>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</si>
  <si>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</si>
  <si>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</si>
  <si>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</si>
  <si>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</si>
  <si>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</si>
  <si>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</si>
  <si>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</si>
  <si>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</si>
  <si>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</si>
  <si>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</si>
  <si>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</si>
  <si>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</si>
  <si>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</si>
  <si>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</si>
  <si>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</si>
  <si>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</si>
  <si>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</si>
  <si>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</si>
  <si>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</si>
  <si>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</si>
  <si>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</si>
  <si>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</si>
  <si>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</si>
  <si>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</si>
  <si>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</si>
  <si>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</si>
  <si>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</si>
  <si>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</si>
  <si>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</si>
  <si>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</si>
  <si>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</si>
  <si>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</si>
  <si>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</si>
  <si>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</si>
  <si>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</si>
  <si>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</si>
  <si>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</si>
  <si>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</si>
  <si>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</si>
  <si>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</si>
  <si>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</si>
  <si>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</si>
  <si>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</si>
  <si>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</si>
  <si>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</si>
  <si>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</si>
  <si>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</si>
  <si>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</si>
  <si>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</si>
  <si>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</si>
  <si>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</si>
  <si>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</si>
  <si>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</si>
  <si>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</si>
  <si>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</si>
  <si>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</si>
  <si>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</si>
  <si>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</si>
  <si>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</si>
  <si>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</si>
  <si>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</si>
  <si>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</si>
  <si>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</si>
  <si>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</si>
  <si>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</si>
  <si>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</si>
  <si>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</si>
  <si>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</si>
  <si>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</si>
  <si>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</si>
  <si>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</si>
  <si>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</si>
  <si>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</si>
  <si>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</si>
  <si>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</si>
  <si>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</si>
  <si>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</si>
  <si>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</si>
  <si>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</si>
  <si>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</si>
  <si>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</si>
  <si>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</si>
  <si>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</si>
  <si>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</si>
  <si>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</si>
  <si>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</si>
  <si>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</si>
  <si>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</si>
  <si>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</si>
  <si>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</si>
  <si>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</si>
  <si>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</si>
  <si>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</si>
  <si>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</si>
  <si>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</si>
  <si>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</si>
  <si>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</si>
  <si>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</si>
  <si>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</si>
  <si>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</si>
  <si>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</si>
  <si>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</si>
  <si>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</si>
  <si>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</si>
  <si>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</si>
  <si>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</si>
  <si>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</si>
  <si>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</si>
  <si>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</si>
  <si>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</si>
  <si>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</si>
  <si>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</si>
  <si>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</si>
  <si>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</si>
  <si>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</si>
  <si>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</si>
  <si>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</si>
  <si>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</si>
  <si>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</si>
  <si>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</si>
  <si>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</si>
  <si>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</si>
  <si>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</si>
  <si>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</si>
  <si>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</si>
  <si>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</si>
  <si>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</si>
  <si>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</si>
  <si>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</si>
  <si>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</si>
  <si>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</si>
  <si>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</si>
  <si>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</si>
  <si>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</si>
  <si>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</si>
  <si>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</si>
  <si>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</si>
  <si>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</si>
  <si>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</si>
  <si>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</si>
  <si>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</si>
  <si>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</si>
  <si>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</si>
  <si>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</si>
  <si>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</si>
  <si>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</si>
  <si>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</si>
  <si>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</si>
  <si>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</si>
  <si>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</si>
  <si>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</si>
  <si>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</si>
  <si>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</si>
  <si>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</si>
  <si>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</si>
  <si>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</si>
  <si>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</si>
  <si>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</si>
  <si>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</si>
  <si>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</si>
  <si>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</si>
  <si>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</si>
  <si>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</si>
  <si>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</si>
  <si>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</si>
  <si>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</si>
  <si>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</si>
  <si>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</si>
  <si>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</si>
  <si>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</si>
  <si>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</si>
  <si>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</si>
  <si>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</si>
  <si>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</si>
  <si>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</si>
  <si>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</si>
  <si>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</si>
  <si>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</si>
  <si>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</si>
  <si>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</si>
  <si>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</si>
  <si>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</si>
  <si>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</si>
  <si>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</si>
  <si>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</si>
  <si>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</si>
  <si>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</si>
  <si>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</si>
  <si>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</si>
  <si>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</si>
  <si>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</si>
  <si>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</si>
  <si>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</si>
  <si>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</si>
  <si>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</si>
  <si>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</si>
  <si>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</si>
  <si>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</si>
  <si>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</si>
  <si>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</si>
  <si>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</si>
  <si>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</si>
  <si>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</si>
  <si>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</si>
  <si>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</si>
  <si>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</si>
  <si>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</si>
  <si>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</si>
  <si>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</si>
  <si>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</si>
  <si>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</si>
  <si>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</si>
  <si>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</si>
  <si>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</si>
  <si>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</si>
  <si>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</si>
  <si>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</si>
  <si>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</si>
  <si>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</si>
  <si>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</si>
  <si>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</si>
  <si>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</si>
  <si>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</si>
  <si>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</si>
  <si>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</si>
  <si>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</si>
  <si>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</si>
  <si>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</si>
  <si>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</si>
  <si>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</si>
  <si>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</si>
  <si>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</si>
  <si>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</si>
  <si>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</si>
  <si>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</si>
  <si>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</si>
  <si>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</si>
  <si>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</si>
  <si>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</si>
  <si>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</si>
  <si>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</si>
  <si>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</si>
  <si>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</si>
  <si>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</si>
  <si>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</si>
  <si>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</si>
  <si>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</si>
  <si>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</si>
  <si>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</si>
  <si>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</si>
  <si>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</si>
  <si>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</si>
  <si>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</si>
  <si>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</si>
  <si>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</si>
  <si>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</si>
  <si>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</si>
  <si>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</si>
  <si>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</si>
  <si>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</si>
  <si>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</si>
  <si>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</si>
  <si>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</si>
  <si>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</si>
  <si>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</si>
  <si>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</si>
  <si>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</si>
  <si>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</si>
  <si>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</si>
  <si>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</si>
  <si>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</si>
  <si>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</si>
  <si>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</si>
  <si>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</si>
  <si>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</si>
  <si>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</si>
  <si>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</si>
  <si>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</si>
  <si>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</si>
  <si>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</si>
  <si>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</si>
  <si>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</si>
  <si>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</si>
  <si>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</si>
  <si>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</si>
  <si>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</si>
  <si>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</si>
  <si>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</si>
  <si>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</si>
  <si>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</si>
  <si>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</si>
  <si>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</si>
  <si>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</si>
  <si>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</si>
  <si>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</si>
  <si>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</si>
  <si>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</si>
  <si>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</si>
  <si>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</si>
  <si>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</si>
  <si>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</si>
  <si>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</si>
  <si>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</si>
  <si>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</si>
  <si>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</si>
  <si>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</si>
  <si>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</si>
  <si>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</si>
  <si>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</si>
  <si>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</si>
  <si>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</si>
  <si>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</si>
  <si>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</si>
  <si>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</si>
  <si>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</si>
  <si>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</si>
  <si>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</si>
  <si>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</si>
  <si>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</si>
  <si>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</si>
  <si>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</si>
  <si>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</si>
  <si>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</si>
  <si>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</si>
  <si>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</si>
  <si>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</si>
  <si>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</si>
  <si>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</si>
  <si>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</si>
  <si>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</si>
  <si>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</si>
  <si>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</si>
  <si>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</si>
  <si>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</si>
  <si>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</si>
  <si>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</si>
  <si>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</si>
  <si>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</si>
  <si>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</si>
  <si>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</si>
  <si>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</si>
  <si>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</si>
  <si>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</si>
  <si>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</si>
  <si>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</si>
  <si>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</si>
  <si>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</si>
  <si>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</si>
  <si>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</si>
  <si>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</si>
  <si>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</si>
  <si>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</si>
  <si>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</si>
  <si>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</si>
  <si>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</si>
  <si>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</si>
  <si>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</si>
  <si>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</si>
  <si>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</si>
  <si>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</si>
  <si>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</si>
  <si>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</si>
  <si>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</si>
  <si>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</si>
  <si>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</si>
  <si>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</si>
  <si>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</si>
  <si>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</si>
  <si>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</si>
  <si>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</si>
  <si>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</si>
  <si>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</si>
  <si>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</si>
  <si>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</si>
  <si>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</si>
  <si>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</si>
  <si>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</si>
  <si>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</si>
  <si>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</si>
  <si>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</si>
  <si>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</si>
  <si>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</si>
  <si>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</si>
  <si>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</si>
  <si>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</si>
  <si>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</si>
  <si>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</si>
  <si>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</si>
  <si>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</si>
  <si>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</si>
  <si>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</si>
  <si>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</si>
  <si>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</si>
  <si>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</si>
  <si>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</si>
  <si>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</si>
  <si>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</si>
  <si>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</si>
  <si>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</si>
  <si>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</si>
  <si>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</si>
  <si>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</si>
  <si>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</si>
  <si>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</si>
  <si>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</si>
  <si>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</si>
  <si>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</si>
  <si>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</si>
  <si>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</si>
  <si>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</si>
  <si>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</si>
  <si>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</si>
  <si>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</si>
  <si>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</si>
  <si>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</si>
  <si>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</si>
  <si>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</si>
  <si>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</si>
  <si>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</si>
  <si>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</si>
  <si>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</si>
  <si>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</si>
  <si>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</si>
  <si>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</si>
  <si>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</si>
  <si>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</si>
  <si>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</si>
  <si>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</si>
  <si>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</si>
  <si>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</si>
  <si>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</si>
  <si>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</si>
  <si>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</si>
  <si>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</si>
  <si>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</si>
  <si>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</si>
  <si>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</si>
  <si>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</si>
  <si>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</si>
  <si>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</si>
  <si>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</si>
  <si>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</si>
  <si>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</si>
  <si>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</si>
  <si>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</si>
  <si>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</si>
  <si>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</si>
  <si>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</si>
  <si>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</si>
  <si>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</si>
  <si>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</si>
  <si>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</si>
  <si>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</si>
  <si>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</si>
  <si>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</si>
  <si>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</si>
  <si>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</si>
  <si>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</si>
  <si>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</si>
  <si>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</si>
  <si>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</si>
  <si>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</si>
  <si>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</si>
  <si>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</si>
  <si>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</si>
  <si>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</si>
  <si>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</si>
  <si>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</si>
  <si>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</si>
  <si>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</si>
  <si>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</si>
  <si>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</si>
  <si>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</si>
  <si>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</si>
  <si>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</si>
  <si>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</si>
  <si>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</si>
  <si>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</si>
  <si>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</si>
  <si>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</si>
  <si>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</si>
  <si>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</si>
  <si>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</si>
  <si>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</si>
  <si>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</si>
  <si>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</si>
  <si>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</si>
  <si>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</si>
  <si>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</si>
  <si>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</si>
  <si>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</si>
  <si>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</si>
  <si>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</si>
  <si>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</si>
  <si>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</si>
  <si>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</si>
  <si>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</si>
  <si>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</si>
  <si>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</si>
  <si>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</si>
  <si>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</si>
  <si>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</si>
  <si>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</si>
  <si>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</si>
  <si>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</si>
  <si>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</si>
  <si>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</si>
  <si>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</si>
  <si>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</si>
  <si>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</si>
  <si>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</si>
  <si>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</si>
  <si>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</si>
  <si>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</si>
  <si>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</si>
  <si>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</si>
  <si>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</si>
  <si>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</si>
  <si>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</si>
  <si>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</si>
  <si>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</si>
  <si>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</si>
  <si>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</si>
  <si>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</si>
  <si>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</si>
  <si>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</si>
  <si>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</si>
  <si>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</si>
  <si>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</si>
  <si>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</si>
  <si>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</si>
  <si>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</si>
  <si>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</si>
  <si>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</si>
  <si>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</si>
  <si>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</si>
  <si>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</si>
  <si>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</si>
  <si>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</si>
  <si>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</si>
  <si>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</si>
  <si>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</si>
  <si>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</si>
  <si>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</si>
  <si>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</si>
  <si>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</si>
  <si>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</si>
  <si>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</si>
  <si>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</si>
  <si>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</si>
  <si>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</si>
  <si>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</si>
  <si>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</si>
  <si>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</si>
  <si>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</si>
  <si>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</si>
  <si>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</si>
  <si>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</si>
  <si>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</si>
  <si>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</si>
  <si>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</si>
  <si>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</si>
  <si>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</si>
  <si>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</si>
  <si>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</si>
  <si>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</si>
  <si>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</si>
  <si>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</si>
  <si>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</si>
  <si>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</si>
  <si>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</si>
  <si>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</si>
  <si>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</si>
  <si>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</si>
  <si>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</si>
  <si>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</si>
  <si>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</si>
  <si>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</si>
  <si>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</si>
  <si>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</si>
  <si>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</si>
  <si>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</si>
  <si>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</si>
  <si>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</si>
  <si>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</si>
  <si>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</si>
  <si>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</si>
  <si>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</si>
  <si>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</si>
  <si>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</si>
  <si>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</si>
  <si>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</si>
  <si>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</si>
  <si>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</si>
  <si>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</si>
  <si>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</si>
  <si>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</si>
  <si>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</si>
  <si>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</si>
  <si>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</si>
  <si>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</si>
  <si>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</si>
  <si>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</si>
  <si>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</si>
  <si>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</si>
  <si>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</si>
  <si>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</si>
  <si>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</si>
  <si>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</si>
  <si>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</si>
  <si>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</si>
  <si>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</si>
  <si>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</si>
  <si>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</si>
  <si>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</si>
  <si>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</si>
  <si>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</si>
  <si>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</si>
  <si>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</si>
  <si>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</si>
  <si>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</si>
  <si>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</si>
  <si>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</si>
  <si>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</si>
  <si>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</si>
  <si>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</si>
  <si>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</si>
  <si>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</si>
  <si>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</si>
  <si>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</si>
  <si>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</si>
  <si>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</si>
  <si>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</si>
  <si>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</si>
  <si>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</si>
  <si>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</si>
  <si>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</si>
  <si>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</si>
  <si>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</si>
  <si>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</si>
  <si>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</si>
  <si>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</si>
  <si>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</si>
  <si>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</si>
  <si>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</si>
  <si>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</si>
  <si>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</si>
  <si>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</si>
  <si>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</si>
  <si>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</si>
  <si>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</si>
  <si>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</si>
  <si>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</si>
  <si>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</si>
  <si>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</si>
  <si>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</si>
  <si>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</si>
  <si>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</si>
  <si>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</si>
  <si>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</si>
  <si>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</si>
  <si>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</si>
  <si>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</si>
  <si>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</si>
  <si>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</si>
  <si>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</si>
  <si>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</si>
  <si>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</si>
  <si>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</si>
  <si>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</si>
  <si>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</si>
  <si>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</si>
  <si>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</si>
  <si>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</si>
  <si>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</si>
  <si>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</si>
  <si>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</si>
  <si>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</si>
  <si>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</si>
  <si>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</si>
  <si>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</si>
  <si>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</si>
  <si>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</si>
  <si>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</si>
  <si>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</si>
  <si>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</si>
  <si>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</si>
  <si>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</si>
  <si>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</si>
  <si>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</si>
  <si>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</si>
  <si>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</si>
  <si>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</si>
  <si>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</si>
  <si>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</si>
  <si>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</si>
  <si>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</si>
  <si>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</si>
  <si>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</si>
  <si>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</si>
  <si>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</si>
  <si>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</si>
  <si>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</si>
  <si>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</si>
  <si>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</si>
  <si>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</si>
  <si>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</si>
  <si>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</si>
  <si>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</si>
  <si>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</si>
  <si>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</si>
  <si>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</si>
  <si>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</si>
  <si>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</si>
  <si>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</si>
  <si>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</si>
  <si>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</si>
  <si>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</si>
  <si>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</si>
  <si>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</si>
  <si>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</si>
  <si>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</si>
  <si>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</si>
  <si>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</si>
  <si>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</si>
  <si>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</si>
  <si>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</si>
  <si>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</si>
  <si>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</si>
  <si>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</si>
  <si>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</si>
  <si>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</si>
  <si>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</si>
  <si>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</si>
  <si>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</si>
  <si>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</si>
  <si>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</si>
  <si>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</si>
  <si>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</si>
  <si>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</si>
  <si>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</si>
  <si>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</si>
  <si>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</si>
  <si>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</si>
  <si>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</si>
  <si>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</si>
  <si>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</si>
  <si>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</si>
  <si>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</si>
  <si>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</si>
  <si>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</si>
  <si>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</si>
  <si>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</si>
  <si>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</si>
  <si>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</si>
  <si>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</si>
  <si>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</si>
  <si>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</si>
  <si>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</si>
  <si>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</si>
  <si>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</si>
  <si>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</si>
  <si>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</si>
  <si>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</si>
  <si>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</si>
  <si>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</si>
  <si>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</si>
  <si>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</si>
  <si>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</si>
  <si>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</si>
  <si>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</si>
  <si>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</si>
  <si>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</si>
  <si>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</si>
  <si>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</si>
  <si>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</si>
  <si>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</si>
  <si>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</si>
  <si>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</si>
  <si>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</si>
  <si>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</si>
  <si>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</si>
  <si>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</si>
  <si>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</si>
  <si>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</si>
  <si>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</si>
  <si>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</si>
  <si>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</si>
  <si>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</si>
  <si>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</si>
  <si>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</si>
  <si>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</si>
  <si>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</si>
  <si>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</si>
  <si>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</si>
  <si>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</si>
  <si>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</si>
  <si>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</si>
  <si>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</si>
  <si>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</si>
  <si>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</si>
  <si>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</si>
  <si>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</si>
  <si>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</si>
  <si>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</si>
  <si>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</si>
  <si>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</si>
  <si>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</si>
  <si>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</si>
  <si>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</si>
  <si>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</si>
  <si>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</si>
  <si>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</si>
  <si>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</si>
  <si>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</si>
  <si>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</si>
  <si>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</si>
  <si>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</si>
  <si>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</si>
  <si>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</si>
  <si>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</si>
  <si>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</si>
  <si>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</si>
  <si>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</si>
  <si>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</si>
  <si>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</si>
  <si>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</si>
  <si>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</si>
  <si>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</si>
  <si>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</si>
  <si>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</si>
  <si>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</si>
  <si>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</si>
  <si>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</si>
  <si>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</si>
  <si>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</si>
  <si>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</si>
  <si>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</si>
  <si>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</si>
  <si>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</si>
  <si>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</si>
  <si>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</si>
  <si>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</si>
  <si>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</si>
  <si>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</si>
  <si>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</si>
  <si>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</si>
  <si>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</si>
  <si>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</si>
  <si>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</si>
  <si>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</si>
  <si>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</si>
  <si>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</si>
  <si>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</si>
  <si>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</si>
  <si>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</si>
  <si>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</si>
  <si>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</si>
  <si>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</si>
  <si>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</si>
  <si>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</si>
  <si>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</si>
  <si>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</si>
  <si>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</si>
  <si>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</si>
  <si>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</si>
  <si>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</si>
  <si>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</si>
  <si>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</si>
  <si>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</si>
  <si>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</si>
  <si>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</si>
  <si>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</si>
  <si>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</si>
  <si>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</si>
  <si>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</si>
  <si>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</si>
  <si>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</si>
  <si>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</si>
  <si>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</si>
  <si>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</si>
  <si>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</si>
  <si>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</si>
  <si>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</si>
  <si>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</si>
  <si>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</si>
  <si>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</si>
  <si>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</si>
  <si>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</si>
  <si>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</si>
  <si>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</si>
  <si>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</si>
  <si>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</si>
  <si>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</si>
  <si>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</si>
  <si>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</si>
  <si>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</si>
  <si>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</si>
  <si>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</si>
  <si>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</si>
  <si>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</si>
  <si>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</si>
  <si>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</si>
  <si>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</si>
  <si>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</si>
  <si>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</si>
  <si>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</si>
  <si>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</si>
  <si>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</si>
  <si>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</si>
  <si>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</si>
  <si>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</si>
  <si>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</si>
  <si>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</si>
  <si>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</si>
  <si>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</si>
  <si>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</si>
  <si>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</si>
  <si>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</si>
  <si>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</si>
  <si>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</si>
  <si>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</si>
  <si>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</si>
  <si>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</si>
  <si>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</si>
  <si>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</si>
  <si>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</si>
  <si>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</si>
  <si>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</si>
  <si>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</si>
  <si>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</si>
  <si>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</si>
  <si>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</si>
  <si>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</si>
  <si>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</si>
  <si>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</si>
  <si>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</si>
  <si>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</si>
  <si>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</si>
  <si>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</si>
  <si>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</si>
  <si>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</si>
  <si>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</si>
  <si>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</si>
  <si>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</si>
  <si>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</si>
  <si>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</si>
  <si>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</si>
  <si>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</si>
  <si>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</si>
  <si>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</si>
  <si>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</si>
  <si>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</si>
  <si>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</si>
  <si>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</si>
  <si>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</si>
  <si>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</si>
  <si>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</si>
  <si>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</si>
  <si>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</si>
  <si>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</si>
  <si>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</si>
  <si>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</si>
  <si>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</si>
  <si>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</si>
  <si>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</si>
  <si>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</si>
  <si>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</si>
  <si>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</si>
  <si>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</si>
  <si>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</si>
  <si>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</si>
  <si>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</si>
  <si>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</si>
  <si>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</si>
  <si>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</si>
  <si>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</si>
  <si>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</si>
  <si>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</si>
  <si>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</si>
  <si>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</si>
  <si>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</si>
  <si>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</si>
  <si>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</si>
  <si>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</si>
  <si>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</si>
  <si>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</si>
  <si>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</si>
  <si>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</si>
  <si>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</si>
  <si>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</si>
  <si>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</si>
  <si>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</si>
  <si>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</si>
  <si>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</si>
  <si>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</si>
  <si>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</si>
  <si>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</si>
  <si>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</si>
  <si>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</si>
  <si>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</si>
  <si>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</si>
  <si>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</si>
  <si>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</si>
  <si>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</si>
  <si>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</si>
  <si>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</si>
  <si>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</si>
  <si>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</si>
  <si>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</si>
  <si>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</si>
  <si>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</si>
  <si>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</si>
  <si>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</si>
  <si>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</si>
  <si>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</si>
  <si>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</si>
  <si>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</si>
  <si>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</si>
  <si>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</si>
  <si>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</si>
  <si>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</si>
  <si>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</si>
  <si>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</si>
  <si>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</si>
  <si>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</si>
  <si>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</si>
  <si>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</si>
  <si>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</si>
  <si>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</si>
  <si>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</si>
  <si>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</si>
  <si>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</si>
  <si>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</si>
  <si>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</si>
  <si>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</si>
  <si>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</si>
  <si>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</si>
  <si>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</si>
  <si>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</si>
  <si>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</si>
  <si>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</si>
  <si>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</si>
  <si>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</si>
  <si>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</si>
  <si>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</si>
  <si>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</si>
  <si>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</si>
  <si>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</si>
  <si>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</si>
  <si>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</si>
  <si>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</si>
  <si>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</si>
  <si>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</si>
  <si>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</si>
  <si>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</si>
  <si>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</si>
  <si>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</si>
  <si>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</si>
  <si>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</si>
  <si>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</si>
  <si>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</si>
  <si>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</si>
  <si>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</si>
  <si>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</si>
  <si>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</si>
  <si>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</si>
  <si>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</si>
  <si>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</si>
  <si>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</si>
  <si>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</si>
  <si>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</si>
  <si>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</si>
  <si>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</si>
  <si>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</si>
  <si>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</si>
  <si>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</si>
  <si>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</si>
  <si>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</si>
  <si>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</si>
  <si>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</si>
  <si>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</si>
  <si>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</si>
  <si>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</si>
  <si>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</si>
  <si>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</si>
  <si>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</si>
  <si>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</si>
  <si>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</si>
  <si>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</si>
  <si>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</si>
  <si>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</si>
  <si>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</si>
  <si>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</si>
  <si>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</si>
  <si>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</si>
  <si>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</si>
  <si>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</si>
  <si>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</si>
  <si>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</si>
  <si>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</si>
  <si>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</si>
  <si>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</si>
  <si>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</si>
  <si>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</si>
  <si>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</si>
  <si>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</si>
  <si>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</si>
  <si>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</si>
  <si>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</si>
  <si>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</si>
  <si>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</si>
  <si>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</si>
  <si>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</si>
  <si>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</si>
  <si>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</si>
  <si>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</si>
  <si>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</si>
  <si>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</si>
  <si>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</si>
  <si>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</si>
  <si>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</si>
  <si>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</si>
  <si>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</si>
  <si>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</si>
  <si>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</si>
  <si>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</si>
  <si>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</si>
  <si>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</si>
  <si>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</si>
  <si>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</si>
  <si>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</si>
  <si>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</si>
  <si>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</si>
  <si>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</si>
  <si>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</si>
  <si>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</si>
  <si>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</si>
  <si>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</si>
  <si>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</si>
  <si>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</si>
  <si>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</si>
  <si>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</si>
  <si>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</si>
  <si>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</si>
  <si>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</si>
  <si>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</si>
  <si>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</si>
  <si>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</si>
  <si>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</si>
  <si>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</si>
  <si>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</si>
  <si>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</si>
  <si>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</si>
  <si>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</si>
  <si>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</si>
  <si>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</si>
  <si>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</si>
  <si>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</si>
  <si>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</si>
  <si>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</si>
  <si>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</si>
  <si>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</si>
  <si>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</si>
  <si>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</si>
  <si>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</si>
  <si>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</si>
  <si>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</si>
  <si>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</si>
  <si>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</si>
  <si>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</si>
  <si>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</si>
  <si>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</si>
  <si>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</si>
  <si>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</si>
  <si>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</si>
  <si>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</si>
  <si>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</si>
  <si>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</si>
  <si>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</si>
  <si>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</si>
  <si>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</si>
  <si>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</si>
  <si>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</si>
  <si>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</si>
  <si>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</si>
  <si>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</si>
  <si>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</si>
  <si>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</si>
  <si>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</si>
  <si>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</si>
  <si>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</si>
  <si>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</si>
  <si>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</si>
  <si>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</si>
  <si>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</si>
  <si>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</si>
  <si>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</si>
  <si>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</si>
  <si>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</si>
  <si>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</si>
  <si>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</si>
  <si>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</si>
  <si>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</si>
  <si>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</si>
  <si>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</si>
  <si>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</si>
  <si>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</si>
  <si>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</si>
  <si>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</si>
  <si>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</si>
  <si>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</si>
  <si>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</si>
  <si>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</si>
  <si>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</si>
  <si>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</si>
  <si>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</si>
  <si>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</si>
  <si>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</si>
  <si>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</si>
  <si>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</si>
  <si>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</si>
  <si>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</si>
  <si>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</si>
  <si>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</si>
  <si>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</si>
  <si>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</si>
  <si>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</si>
  <si>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</si>
  <si>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</si>
  <si>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</si>
  <si>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</si>
  <si>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</si>
  <si>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</si>
  <si>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</si>
  <si>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</si>
  <si>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</si>
  <si>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</si>
  <si>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</si>
  <si>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</si>
  <si>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</si>
  <si>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</si>
  <si>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</si>
  <si>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</si>
  <si>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</si>
  <si>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</si>
  <si>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</si>
  <si>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</si>
  <si>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</si>
  <si>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</si>
  <si>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</si>
  <si>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</si>
  <si>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</si>
  <si>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</si>
  <si>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</si>
  <si>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</si>
  <si>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</si>
  <si>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</si>
  <si>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</si>
  <si>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</si>
  <si>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</si>
  <si>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</si>
  <si>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</si>
  <si>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</si>
  <si>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</si>
  <si>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</si>
  <si>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</si>
  <si>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</si>
  <si>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</si>
  <si>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</si>
  <si>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</si>
  <si>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</si>
  <si>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</si>
  <si>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</si>
  <si>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</si>
  <si>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</si>
  <si>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</si>
  <si>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</si>
  <si>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</si>
  <si>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</si>
  <si>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</si>
  <si>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</si>
  <si>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</si>
  <si>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</si>
  <si>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</si>
  <si>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</si>
  <si>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</si>
  <si>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</si>
  <si>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</si>
  <si>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</si>
  <si>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</si>
  <si>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</si>
  <si>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</si>
  <si>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</si>
  <si>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</si>
  <si>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</si>
  <si>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</si>
  <si>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</si>
  <si>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</si>
  <si>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</si>
  <si>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</si>
  <si>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</si>
  <si>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</si>
  <si>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</si>
  <si>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</si>
  <si>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</si>
  <si>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</si>
  <si>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</si>
  <si>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</si>
  <si>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</si>
  <si>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</si>
  <si>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</si>
  <si>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</si>
  <si>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</si>
  <si>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</si>
  <si>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</si>
  <si>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</si>
  <si>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</si>
  <si>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</si>
  <si>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</si>
  <si>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</si>
  <si>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</si>
  <si>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</si>
  <si>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</si>
  <si>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</si>
  <si>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</si>
  <si>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</si>
  <si>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</si>
  <si>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</si>
  <si>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</si>
  <si>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</si>
  <si>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</si>
  <si>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</si>
  <si>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</si>
  <si>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</si>
  <si>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</si>
  <si>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</si>
  <si>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</si>
  <si>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</si>
  <si>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</si>
  <si>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</si>
  <si>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</si>
  <si>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</si>
  <si>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</si>
  <si>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</si>
  <si>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</si>
  <si>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</si>
  <si>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</si>
  <si>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</si>
  <si>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</si>
  <si>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</si>
  <si>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</si>
  <si>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</si>
  <si>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</si>
  <si>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</si>
  <si>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</si>
  <si>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</si>
  <si>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</si>
  <si>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</si>
  <si>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</si>
  <si>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</si>
  <si>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</si>
  <si>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</si>
  <si>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</si>
  <si>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</si>
  <si>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</si>
  <si>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</si>
  <si>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</si>
  <si>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</si>
  <si>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</si>
  <si>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</si>
  <si>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</si>
  <si>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</si>
  <si>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</si>
  <si>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</si>
  <si>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</si>
  <si>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</si>
  <si>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</si>
  <si>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</si>
  <si>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</si>
  <si>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</si>
  <si>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</si>
  <si>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</si>
  <si>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</si>
  <si>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</si>
  <si>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</si>
  <si>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</si>
  <si>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</si>
  <si>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</si>
  <si>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</si>
  <si>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</si>
  <si>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</si>
  <si>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</si>
  <si>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</si>
  <si>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</si>
  <si>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</si>
  <si>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</si>
  <si>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</si>
  <si>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</si>
  <si>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</si>
  <si>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</si>
  <si>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</si>
  <si>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</si>
  <si>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</si>
  <si>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</si>
  <si>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</si>
  <si>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</si>
  <si>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</si>
  <si>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</si>
  <si>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</si>
  <si>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</si>
  <si>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</si>
  <si>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</si>
  <si>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</si>
  <si>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</si>
  <si>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</si>
  <si>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</si>
  <si>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</si>
  <si>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</si>
  <si>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</si>
  <si>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</si>
  <si>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</si>
  <si>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</si>
  <si>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</si>
  <si>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</si>
  <si>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</si>
  <si>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</si>
  <si>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</si>
  <si>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</si>
  <si>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</si>
  <si>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</si>
  <si>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</si>
  <si>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</si>
  <si>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</si>
  <si>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</si>
  <si>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</si>
  <si>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</si>
  <si>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</si>
  <si>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</si>
  <si>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</si>
  <si>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</si>
  <si>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</si>
  <si>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</si>
  <si>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</si>
  <si>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</si>
  <si>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</si>
  <si>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</si>
  <si>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</si>
  <si>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</si>
  <si>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</si>
  <si>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</si>
  <si>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</si>
  <si>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</si>
  <si>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</si>
  <si>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</si>
  <si>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</si>
  <si>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</si>
  <si>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</si>
  <si>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</si>
  <si>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</si>
  <si>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</si>
  <si>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</si>
  <si>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</si>
  <si>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</si>
  <si>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</si>
  <si>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</si>
  <si>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</si>
  <si>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</si>
  <si>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</si>
  <si>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</si>
  <si>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</si>
  <si>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</si>
  <si>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</si>
  <si>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</si>
  <si>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</si>
  <si>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</si>
  <si>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</si>
  <si>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</si>
  <si>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</si>
  <si>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</si>
  <si>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</si>
  <si>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</si>
  <si>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</si>
  <si>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</si>
  <si>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</si>
  <si>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</si>
  <si>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</si>
  <si>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</si>
  <si>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</si>
  <si>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</si>
  <si>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</si>
  <si>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</si>
  <si>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</si>
  <si>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</si>
  <si>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</si>
  <si>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</si>
  <si>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</si>
  <si>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</si>
  <si>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</si>
  <si>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</si>
  <si>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</si>
  <si>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</si>
  <si>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</si>
  <si>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</si>
  <si>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</si>
  <si>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</si>
  <si>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</si>
  <si>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</si>
  <si>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</si>
  <si>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</si>
  <si>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</si>
  <si>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</si>
  <si>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</si>
  <si>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</si>
  <si>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</si>
  <si>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</si>
  <si>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</si>
  <si>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</si>
  <si>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</si>
  <si>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</si>
  <si>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</si>
  <si>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</si>
  <si>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</si>
  <si>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</si>
  <si>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</si>
  <si>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</si>
  <si>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</si>
  <si>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</si>
  <si>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</si>
  <si>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</si>
  <si>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</si>
  <si>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</si>
  <si>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</si>
  <si>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</si>
  <si>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</si>
  <si>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</si>
  <si>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</si>
  <si>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</si>
  <si>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</si>
  <si>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</si>
  <si>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</si>
  <si>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</si>
  <si>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</si>
  <si>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</si>
  <si>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</si>
  <si>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</si>
  <si>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</si>
  <si>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</si>
  <si>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</si>
  <si>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</si>
  <si>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</si>
  <si>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</si>
  <si>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</si>
  <si>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</si>
  <si>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</si>
  <si>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</si>
  <si>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</si>
  <si>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</si>
  <si>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</si>
  <si>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</si>
  <si>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</si>
  <si>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</si>
  <si>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</si>
  <si>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</si>
  <si>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</si>
  <si>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</si>
  <si>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</si>
  <si>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</si>
  <si>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</si>
  <si>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</si>
  <si>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</si>
  <si>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</si>
  <si>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</si>
  <si>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</si>
  <si>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</si>
  <si>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</si>
  <si>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</si>
  <si>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</si>
  <si>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</si>
  <si>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</si>
  <si>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</si>
  <si>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</si>
  <si>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</si>
  <si>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</si>
  <si>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</si>
  <si>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</si>
  <si>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</si>
  <si>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</si>
  <si>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</si>
  <si>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</si>
  <si>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</si>
  <si>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</si>
  <si>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</si>
  <si>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</si>
  <si>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</si>
  <si>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</si>
  <si>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</si>
  <si>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</si>
  <si>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</si>
  <si>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</si>
  <si>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</si>
  <si>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</si>
  <si>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</si>
  <si>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</si>
  <si>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</si>
  <si>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</si>
  <si>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</si>
  <si>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</si>
  <si>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</si>
  <si>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</si>
  <si>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</si>
  <si>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</si>
  <si>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</si>
  <si>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</si>
  <si>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</si>
  <si>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</si>
  <si>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</si>
  <si>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</si>
  <si>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</si>
  <si>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</si>
  <si>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</si>
  <si>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</si>
  <si>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</si>
  <si>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</si>
  <si>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</si>
  <si>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</si>
  <si>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</si>
  <si>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</si>
  <si>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</si>
  <si>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</si>
  <si>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</si>
  <si>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</si>
  <si>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</si>
  <si>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</si>
  <si>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</si>
  <si>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</si>
  <si>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</si>
  <si>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</si>
  <si>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</si>
  <si>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</si>
  <si>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</si>
  <si>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</si>
  <si>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</si>
  <si>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</si>
  <si>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</si>
  <si>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</si>
  <si>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</si>
  <si>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</si>
  <si>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</si>
  <si>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</si>
  <si>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</si>
  <si>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</si>
  <si>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</si>
  <si>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</si>
  <si>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</si>
  <si>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</si>
  <si>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</si>
  <si>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</si>
  <si>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</si>
  <si>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</si>
  <si>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</si>
  <si>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</si>
  <si>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</si>
  <si>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</si>
  <si>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</si>
  <si>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</si>
  <si>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</si>
  <si>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</si>
  <si>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</si>
  <si>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</si>
  <si>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</si>
  <si>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</si>
  <si>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</si>
  <si>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</si>
  <si>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</si>
  <si>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</si>
  <si>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</si>
  <si>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</si>
  <si>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</si>
  <si>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</si>
  <si>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</si>
  <si>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</si>
  <si>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</si>
  <si>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</si>
  <si>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</si>
  <si>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</si>
  <si>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</si>
  <si>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</si>
  <si>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</si>
  <si>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</si>
  <si>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</si>
  <si>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</si>
  <si>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</si>
  <si>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</si>
  <si>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</si>
  <si>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</si>
  <si>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</si>
  <si>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</si>
  <si>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</si>
  <si>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</si>
  <si>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</si>
  <si>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</si>
  <si>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</si>
  <si>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</si>
  <si>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</si>
  <si>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</si>
  <si>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</si>
  <si>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</si>
  <si>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</si>
  <si>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</si>
  <si>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</si>
  <si>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</si>
  <si>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</si>
  <si>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</si>
  <si>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</si>
  <si>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</si>
  <si>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</si>
  <si>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</si>
  <si>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</si>
  <si>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</si>
  <si>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</si>
  <si>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</si>
  <si>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</si>
  <si>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</si>
  <si>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</si>
  <si>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</si>
  <si>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</si>
  <si>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</si>
  <si>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</si>
  <si>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</si>
  <si>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</si>
  <si>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</si>
  <si>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</si>
  <si>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</si>
  <si>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</si>
  <si>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</si>
  <si>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</si>
  <si>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</si>
  <si>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</si>
  <si>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</si>
  <si>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</si>
  <si>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</si>
  <si>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</si>
  <si>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</si>
  <si>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</si>
  <si>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</si>
  <si>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</si>
  <si>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</si>
  <si>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</si>
  <si>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</si>
  <si>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</si>
  <si>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</si>
  <si>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</si>
  <si>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</si>
  <si>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</si>
  <si>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</si>
  <si>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</si>
  <si>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</si>
  <si>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</si>
  <si>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</si>
  <si>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</si>
  <si>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</si>
  <si>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</si>
  <si>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</si>
  <si>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</si>
  <si>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</si>
  <si>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</si>
  <si>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</si>
  <si>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</si>
  <si>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</si>
  <si>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</si>
  <si>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</si>
  <si>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</si>
  <si>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</si>
  <si>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</si>
  <si>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</si>
  <si>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</si>
  <si>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</si>
  <si>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</si>
  <si>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</si>
  <si>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</si>
  <si>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</si>
  <si>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</si>
  <si>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</si>
  <si>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</si>
  <si>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</si>
  <si>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</si>
  <si>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</si>
  <si>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</si>
  <si>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</si>
  <si>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</si>
  <si>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</si>
  <si>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</si>
  <si>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</si>
  <si>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</si>
  <si>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</si>
  <si>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</si>
  <si>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</si>
  <si>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</si>
  <si>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</si>
  <si>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</si>
  <si>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</si>
  <si>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</si>
  <si>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</si>
  <si>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</si>
  <si>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</si>
  <si>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</si>
  <si>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</si>
  <si>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</si>
  <si>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</si>
  <si>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</si>
  <si>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</si>
  <si>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</si>
  <si>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</si>
  <si>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</si>
  <si>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</si>
  <si>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</si>
  <si>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</si>
  <si>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</si>
  <si>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</si>
  <si>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</si>
  <si>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</si>
  <si>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</si>
  <si>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</si>
  <si>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</si>
  <si>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</si>
  <si>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</si>
  <si>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</si>
  <si>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</si>
  <si>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</si>
  <si>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</si>
  <si>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</si>
  <si>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</si>
  <si>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</si>
  <si>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</si>
  <si>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</si>
  <si>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</si>
  <si>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</si>
  <si>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</si>
  <si>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</si>
  <si>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</si>
  <si>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</si>
  <si>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</si>
  <si>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</si>
  <si>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</si>
  <si>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</si>
  <si>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</si>
  <si>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</si>
  <si>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</si>
  <si>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</si>
  <si>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</si>
  <si>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</si>
  <si>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</si>
  <si>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</si>
  <si>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</si>
  <si>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</si>
  <si>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</si>
  <si>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</si>
  <si>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</si>
  <si>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</si>
  <si>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</si>
  <si>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</si>
  <si>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</si>
  <si>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</si>
  <si>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</si>
  <si>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</si>
  <si>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</si>
  <si>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</si>
  <si>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</si>
  <si>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</si>
  <si>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</si>
  <si>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</si>
  <si>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</si>
  <si>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</si>
  <si>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</si>
  <si>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</si>
  <si>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</si>
  <si>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</si>
  <si>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</si>
  <si>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</si>
  <si>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</si>
  <si>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</si>
  <si>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</si>
  <si>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</si>
  <si>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</si>
  <si>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</si>
  <si>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</si>
  <si>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</si>
  <si>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</si>
  <si>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</si>
  <si>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</si>
  <si>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</si>
  <si>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</si>
  <si>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</si>
  <si>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</si>
  <si>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</si>
  <si>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</si>
  <si>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</si>
  <si>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</si>
  <si>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</si>
  <si>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</si>
  <si>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</si>
  <si>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</si>
  <si>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</si>
  <si>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</si>
  <si>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</si>
  <si>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</si>
  <si>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</si>
  <si>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</si>
  <si>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</si>
  <si>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</si>
  <si>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</si>
  <si>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</si>
  <si>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</si>
  <si>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</si>
  <si>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</si>
  <si>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</si>
  <si>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</si>
  <si>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</si>
  <si>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</si>
  <si>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</si>
  <si>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</si>
  <si>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</si>
  <si>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</si>
  <si>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</si>
  <si>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</si>
  <si>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</si>
  <si>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</si>
  <si>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</si>
  <si>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</si>
  <si>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</si>
  <si>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</si>
  <si>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</si>
  <si>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</si>
  <si>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</si>
  <si>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</si>
  <si>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</si>
  <si>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</si>
  <si>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</si>
  <si>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</si>
  <si>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</si>
  <si>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</si>
  <si>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</si>
  <si>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</si>
  <si>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</si>
  <si>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</si>
  <si>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</si>
  <si>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</si>
  <si>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</si>
  <si>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</si>
  <si>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</si>
  <si>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</si>
  <si>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</si>
  <si>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</si>
  <si>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</si>
  <si>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</si>
  <si>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</si>
  <si>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</si>
  <si>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</si>
  <si>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</si>
  <si>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</si>
  <si>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</si>
  <si>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</si>
  <si>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</si>
  <si>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</si>
  <si>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</si>
  <si>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</si>
  <si>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</si>
  <si>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</si>
  <si>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</si>
  <si>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</si>
  <si>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</si>
  <si>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</si>
  <si>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</si>
  <si>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</si>
  <si>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</si>
  <si>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</si>
  <si>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</si>
  <si>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</si>
  <si>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</si>
  <si>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</si>
  <si>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</si>
  <si>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</si>
  <si>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</si>
  <si>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</si>
  <si>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</si>
  <si>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</si>
  <si>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</si>
  <si>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</si>
  <si>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</si>
  <si>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</si>
  <si>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</si>
  <si>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</si>
  <si>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</si>
  <si>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</si>
  <si>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</si>
  <si>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</si>
  <si>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</si>
  <si>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</si>
  <si>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</si>
  <si>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</si>
  <si>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</si>
  <si>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</si>
  <si>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</si>
  <si>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</si>
  <si>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</si>
  <si>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</si>
  <si>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</si>
  <si>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</si>
  <si>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</si>
  <si>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</si>
  <si>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</si>
  <si>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</si>
  <si>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</si>
  <si>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</si>
  <si>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</si>
  <si>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</si>
  <si>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</si>
  <si>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</si>
  <si>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</si>
  <si>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</si>
  <si>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</si>
  <si>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</si>
  <si>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</si>
  <si>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</si>
  <si>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</si>
  <si>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</si>
  <si>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</si>
  <si>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</si>
  <si>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</si>
  <si>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</si>
  <si>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</si>
  <si>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</si>
  <si>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</si>
  <si>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</si>
  <si>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</si>
  <si>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</si>
  <si>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</si>
  <si>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</si>
  <si>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</si>
  <si>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</si>
  <si>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</si>
  <si>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</si>
  <si>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</si>
  <si>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</si>
  <si>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</si>
  <si>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</si>
  <si>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</si>
  <si>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</si>
  <si>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</si>
  <si>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</si>
  <si>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</si>
  <si>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</si>
  <si>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</si>
  <si>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</si>
  <si>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</si>
  <si>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</si>
  <si>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</si>
  <si>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</si>
  <si>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</si>
  <si>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</si>
  <si>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</si>
  <si>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</si>
  <si>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</si>
  <si>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</si>
  <si>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</si>
  <si>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</si>
  <si>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</si>
  <si>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</si>
  <si>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</si>
  <si>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</si>
  <si>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</si>
  <si>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</si>
  <si>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</si>
  <si>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</si>
  <si>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</si>
  <si>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</si>
  <si>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</si>
  <si>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</si>
  <si>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</si>
  <si>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</si>
  <si>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</si>
  <si>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</si>
  <si>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</si>
  <si>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</si>
  <si>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</si>
  <si>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</si>
  <si>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</si>
  <si>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</si>
  <si>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</si>
  <si>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</si>
  <si>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</si>
  <si>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</si>
  <si>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</si>
  <si>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</si>
  <si>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</si>
  <si>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</si>
  <si>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</si>
  <si>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</si>
  <si>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</si>
  <si>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</si>
  <si>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</si>
  <si>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</si>
  <si>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</si>
  <si>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</si>
  <si>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</si>
  <si>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</si>
  <si>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</si>
  <si>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</si>
  <si>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</si>
  <si>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</si>
  <si>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</si>
  <si>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</si>
  <si>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</si>
  <si>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</si>
  <si>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</si>
  <si>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</si>
  <si>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</si>
  <si>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</si>
  <si>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</si>
  <si>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</si>
  <si>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</si>
  <si>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</si>
  <si>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</si>
  <si>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</si>
  <si>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</si>
  <si>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</si>
  <si>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</si>
  <si>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</si>
  <si>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</si>
  <si>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</si>
  <si>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</si>
  <si>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</si>
  <si>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</si>
  <si>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</si>
  <si>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</si>
  <si>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</si>
  <si>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</si>
  <si>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</si>
  <si>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</si>
  <si>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</si>
  <si>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</si>
  <si>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</si>
  <si>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</si>
  <si>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</si>
  <si>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</si>
  <si>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</si>
  <si>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</si>
  <si>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</si>
  <si>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</si>
  <si>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</si>
  <si>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</si>
  <si>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</si>
  <si>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</si>
  <si>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</si>
  <si>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</si>
  <si>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</si>
  <si>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</si>
  <si>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</si>
  <si>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</si>
  <si>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</si>
  <si>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</si>
  <si>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</si>
  <si>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</si>
  <si>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</si>
  <si>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</si>
  <si>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</si>
  <si>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</si>
  <si>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</si>
  <si>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</si>
  <si>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</si>
  <si>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</si>
  <si>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</si>
  <si>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</si>
  <si>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</si>
  <si>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</si>
  <si>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</si>
  <si>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</si>
  <si>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</si>
  <si>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</si>
  <si>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</si>
  <si>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</si>
  <si>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</si>
  <si>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</si>
  <si>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</si>
  <si>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</si>
  <si>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</si>
  <si>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</si>
  <si>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</si>
  <si>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</si>
  <si>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</si>
  <si>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</si>
  <si>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</si>
  <si>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</si>
  <si>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</si>
  <si>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</si>
  <si>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</si>
  <si>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</si>
  <si>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</si>
  <si>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</si>
  <si>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</si>
  <si>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</si>
  <si>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</si>
  <si>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</si>
  <si>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</si>
  <si>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</si>
  <si>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</si>
  <si>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</si>
  <si>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</si>
  <si>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</si>
  <si>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</si>
  <si>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</si>
  <si>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</si>
  <si>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</si>
  <si>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</si>
  <si>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</si>
  <si>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</si>
  <si>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</si>
  <si>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</si>
  <si>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</si>
  <si>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</si>
  <si>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</si>
  <si>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</si>
  <si>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</si>
  <si>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</si>
  <si>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</si>
  <si>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</si>
  <si>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</si>
  <si>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</si>
  <si>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</si>
  <si>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</si>
  <si>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</si>
  <si>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</si>
  <si>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</si>
  <si>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</si>
  <si>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</si>
  <si>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</si>
  <si>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</si>
  <si>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</si>
  <si>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</si>
  <si>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</si>
  <si>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</si>
  <si>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</si>
  <si>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</si>
  <si>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</si>
  <si>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</si>
  <si>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</si>
  <si>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</si>
  <si>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</si>
  <si>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</si>
  <si>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</si>
  <si>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</si>
  <si>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</si>
  <si>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</si>
  <si>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</si>
  <si>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</si>
  <si>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</si>
  <si>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</si>
  <si>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</si>
  <si>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</si>
  <si>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</si>
  <si>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</si>
  <si>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</si>
  <si>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</si>
  <si>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</si>
  <si>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</si>
  <si>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</si>
  <si>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</si>
  <si>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</si>
  <si>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</si>
  <si>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</si>
  <si>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</si>
  <si>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</si>
  <si>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</si>
  <si>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</si>
  <si>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</si>
  <si>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</si>
  <si>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</si>
  <si>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</si>
  <si>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</si>
  <si>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</si>
  <si>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</si>
  <si>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</si>
  <si>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</si>
  <si>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</si>
  <si>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</si>
  <si>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</si>
  <si>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</si>
  <si>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</si>
  <si>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</si>
  <si>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</si>
  <si>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</si>
  <si>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</si>
  <si>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</si>
  <si>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</si>
  <si>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</si>
  <si>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</si>
  <si>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</si>
  <si>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</si>
  <si>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</si>
  <si>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</si>
  <si>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</si>
  <si>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</si>
  <si>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</si>
  <si>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</si>
  <si>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</si>
  <si>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</si>
  <si>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</si>
  <si>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</si>
  <si>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</si>
  <si>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</si>
  <si>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</si>
  <si>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</si>
  <si>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</si>
  <si>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</si>
  <si>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</si>
  <si>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</si>
  <si>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</si>
  <si>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</si>
  <si>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</si>
  <si>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</si>
  <si>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</si>
  <si>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</si>
  <si>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</si>
  <si>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</si>
  <si>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</si>
  <si>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</si>
  <si>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</si>
  <si>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</si>
  <si>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</si>
  <si>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</si>
  <si>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</si>
  <si>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</si>
  <si>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</si>
  <si>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</si>
  <si>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</si>
  <si>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</si>
  <si>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</si>
  <si>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</si>
  <si>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</si>
  <si>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</si>
  <si>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</si>
  <si>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</si>
  <si>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</si>
  <si>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</si>
  <si>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</si>
  <si>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</si>
  <si>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</si>
  <si>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</si>
  <si>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</si>
  <si>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</si>
  <si>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</si>
  <si>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</si>
  <si>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</si>
  <si>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</si>
  <si>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</si>
  <si>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</si>
  <si>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</si>
  <si>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</si>
  <si>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</si>
  <si>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</si>
  <si>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</si>
  <si>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</si>
  <si>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</si>
  <si>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</si>
  <si>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</si>
  <si>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</si>
  <si>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</si>
  <si>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</si>
  <si>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</si>
  <si>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</si>
  <si>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</si>
  <si>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</si>
  <si>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</si>
  <si>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</si>
  <si>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</si>
  <si>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</si>
  <si>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</si>
  <si>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</si>
  <si>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</si>
  <si>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</si>
  <si>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</si>
  <si>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</si>
  <si>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</si>
  <si>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</si>
  <si>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</si>
  <si>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</si>
  <si>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</si>
  <si>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</si>
  <si>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</si>
  <si>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</si>
  <si>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</si>
  <si>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</si>
  <si>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</si>
  <si>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</si>
  <si>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</si>
  <si>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</si>
  <si>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</si>
  <si>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</si>
  <si>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</si>
  <si>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</si>
  <si>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</si>
  <si>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</si>
  <si>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</si>
  <si>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</si>
  <si>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</si>
  <si>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</si>
  <si>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</si>
  <si>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</si>
  <si>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</si>
  <si>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</si>
  <si>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</si>
  <si>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</si>
  <si>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</si>
  <si>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</si>
  <si>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</si>
  <si>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</si>
  <si>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</si>
  <si>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</si>
  <si>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</si>
  <si>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</si>
  <si>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</si>
  <si>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</si>
  <si>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</si>
  <si>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</si>
  <si>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</si>
  <si>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</si>
  <si>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</si>
  <si>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</si>
  <si>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</si>
  <si>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</si>
  <si>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</si>
  <si>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</si>
  <si>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</si>
  <si>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</si>
  <si>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</si>
  <si>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</si>
  <si>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</si>
  <si>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</si>
  <si>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</si>
  <si>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</si>
  <si>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</si>
  <si>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</si>
  <si>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</si>
  <si>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</si>
  <si>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</si>
  <si>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</si>
  <si>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</si>
  <si>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</si>
  <si>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</si>
  <si>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</si>
  <si>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</si>
  <si>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</si>
  <si>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</si>
  <si>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</si>
  <si>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</si>
  <si>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</si>
  <si>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</si>
  <si>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</si>
  <si>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</si>
  <si>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</si>
  <si>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</si>
  <si>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</si>
  <si>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</si>
  <si>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</si>
  <si>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</si>
  <si>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</si>
  <si>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</si>
  <si>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</si>
  <si>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</si>
  <si>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</si>
  <si>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</si>
  <si>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</si>
  <si>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</si>
  <si>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</si>
  <si>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</si>
  <si>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</si>
  <si>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</si>
  <si>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</si>
  <si>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</si>
  <si>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</si>
  <si>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</si>
  <si>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</si>
  <si>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</si>
  <si>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</si>
  <si>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</si>
  <si>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</si>
  <si>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</si>
  <si>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</si>
  <si>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</si>
  <si>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</si>
  <si>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</si>
  <si>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</si>
  <si>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</si>
  <si>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</si>
  <si>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</si>
  <si>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</si>
  <si>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</si>
  <si>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</si>
  <si>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</si>
  <si>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</si>
  <si>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</si>
  <si>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</si>
  <si>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</si>
  <si>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</si>
  <si>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</si>
  <si>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</si>
  <si>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</si>
  <si>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</si>
  <si>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</si>
  <si>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</si>
  <si>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</si>
  <si>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</si>
  <si>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</si>
  <si>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</si>
  <si>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</si>
  <si>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</si>
  <si>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</si>
  <si>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</si>
  <si>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</si>
  <si>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</si>
  <si>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</si>
  <si>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</si>
  <si>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</si>
  <si>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</si>
  <si>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</si>
  <si>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</si>
  <si>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</si>
  <si>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</si>
  <si>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</si>
  <si>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</si>
  <si>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</si>
  <si>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</si>
  <si>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</si>
  <si>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</si>
  <si>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</si>
  <si>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</si>
  <si>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</si>
  <si>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</si>
  <si>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</si>
  <si>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</si>
  <si>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</si>
  <si>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</si>
  <si>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</si>
  <si>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</si>
  <si>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</si>
  <si>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</si>
  <si>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</si>
  <si>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</si>
  <si>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</si>
  <si>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</si>
  <si>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</si>
  <si>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</si>
  <si>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</si>
  <si>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</si>
  <si>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</si>
  <si>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</si>
  <si>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</si>
  <si>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</si>
  <si>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</si>
  <si>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</si>
  <si>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</si>
  <si>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</si>
  <si>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</si>
  <si>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</si>
  <si>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</si>
  <si>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</si>
  <si>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</si>
  <si>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</si>
  <si>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</si>
  <si>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</si>
  <si>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</si>
  <si>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</si>
  <si>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</si>
  <si>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</si>
  <si>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</si>
  <si>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</si>
  <si>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</si>
  <si>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</si>
  <si>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</si>
  <si>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</si>
  <si>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</si>
  <si>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</si>
  <si>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</si>
  <si>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</si>
  <si>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</si>
  <si>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</si>
  <si>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</si>
  <si>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</si>
  <si>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</si>
  <si>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</si>
  <si>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</si>
  <si>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</si>
  <si>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</si>
  <si>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</si>
  <si>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</si>
  <si>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</si>
  <si>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</si>
  <si>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</si>
  <si>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</si>
  <si>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</si>
  <si>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</si>
  <si>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</si>
  <si>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</si>
  <si>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</si>
  <si>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</si>
  <si>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</si>
  <si>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</si>
  <si>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</si>
  <si>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</si>
  <si>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</si>
  <si>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</si>
  <si>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</si>
  <si>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</si>
  <si>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</si>
  <si>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</si>
  <si>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</si>
  <si>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</si>
  <si>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</si>
  <si>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</si>
  <si>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</si>
  <si>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</si>
  <si>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</si>
  <si>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</si>
  <si>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</si>
  <si>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</si>
  <si>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</si>
  <si>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</si>
  <si>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</si>
  <si>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</si>
  <si>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</si>
  <si>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</si>
  <si>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</si>
  <si>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</si>
  <si>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</si>
  <si>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</si>
  <si>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</si>
  <si>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</si>
  <si>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</si>
  <si>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</si>
  <si>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</si>
  <si>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</si>
  <si>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</si>
  <si>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</si>
  <si>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</si>
  <si>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</si>
  <si>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</si>
  <si>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</si>
  <si>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</si>
  <si>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</si>
  <si>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</si>
  <si>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</si>
  <si>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</si>
  <si>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</si>
  <si>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</si>
  <si>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</si>
  <si>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</si>
  <si>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</si>
  <si>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</si>
  <si>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</si>
  <si>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</si>
  <si>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</si>
  <si>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</si>
  <si>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</si>
  <si>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</si>
  <si>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</si>
  <si>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</si>
  <si>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</si>
  <si>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</si>
  <si>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</si>
  <si>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</si>
  <si>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</si>
  <si>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</si>
  <si>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</si>
  <si>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</si>
  <si>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</si>
  <si>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</si>
  <si>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</si>
  <si>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</si>
  <si>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</si>
  <si>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</si>
  <si>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</si>
  <si>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</si>
  <si>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</si>
  <si>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</si>
  <si>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</si>
  <si>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</si>
  <si>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</si>
  <si>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</si>
  <si>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</si>
  <si>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</si>
  <si>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</si>
  <si>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</si>
  <si>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</si>
  <si>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</si>
  <si>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</si>
  <si>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</si>
  <si>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</si>
  <si>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</si>
  <si>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</si>
  <si>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</si>
  <si>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</si>
  <si>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</si>
  <si>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</si>
  <si>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</si>
  <si>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</si>
  <si>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</si>
  <si>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</si>
  <si>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</si>
  <si>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</si>
  <si>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</si>
  <si>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</si>
  <si>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</si>
  <si>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</si>
  <si>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</si>
  <si>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</si>
  <si>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</si>
  <si>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</si>
  <si>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</si>
  <si>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</si>
  <si>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</si>
  <si>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</si>
  <si>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</si>
  <si>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</si>
  <si>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</si>
  <si>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</si>
  <si>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</si>
  <si>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</si>
  <si>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</si>
  <si>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</si>
  <si>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</si>
  <si>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</si>
  <si>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</si>
  <si>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</si>
  <si>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</si>
  <si>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</si>
  <si>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</si>
  <si>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</si>
  <si>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</si>
  <si>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</si>
  <si>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</si>
  <si>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</si>
  <si>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</si>
  <si>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</si>
  <si>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</si>
  <si>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</si>
  <si>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</si>
  <si>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</si>
  <si>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</si>
  <si>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</si>
  <si>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</si>
  <si>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</si>
  <si>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</si>
  <si>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</si>
  <si>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</si>
  <si>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</si>
  <si>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</si>
  <si>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</si>
  <si>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</si>
  <si>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</si>
  <si>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</si>
  <si>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</si>
  <si>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</si>
  <si>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</si>
  <si>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</si>
  <si>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</si>
  <si>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</si>
  <si>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</si>
  <si>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</si>
  <si>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</si>
  <si>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</si>
  <si>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</si>
  <si>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</si>
  <si>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</si>
  <si>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</si>
  <si>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</si>
  <si>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</si>
  <si>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</si>
  <si>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</si>
  <si>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</si>
  <si>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</si>
  <si>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</si>
  <si>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</si>
  <si>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</si>
  <si>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</si>
  <si>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</si>
  <si>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</si>
  <si>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</si>
  <si>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</si>
  <si>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</si>
  <si>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</si>
  <si>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</si>
  <si>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</si>
  <si>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</si>
  <si>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</si>
  <si>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</si>
  <si>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</si>
  <si>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</si>
  <si>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</si>
  <si>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</si>
  <si>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</si>
  <si>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</si>
  <si>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</si>
  <si>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</si>
  <si>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</si>
  <si>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</si>
  <si>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</si>
  <si>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</si>
  <si>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</si>
  <si>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</si>
  <si>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</si>
  <si>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</si>
  <si>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</si>
  <si>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</si>
  <si>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</si>
  <si>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</si>
  <si>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</si>
  <si>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</si>
  <si>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</si>
  <si>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</si>
  <si>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</si>
  <si>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</si>
  <si>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</si>
  <si>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</si>
  <si>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</si>
  <si>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</si>
  <si>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</si>
  <si>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</si>
  <si>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</si>
  <si>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</si>
  <si>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</si>
  <si>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</si>
  <si>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</si>
  <si>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</si>
  <si>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</si>
  <si>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</si>
  <si>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</si>
  <si>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</si>
  <si>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</si>
  <si>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</si>
  <si>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</si>
  <si>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</si>
  <si>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</si>
  <si>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</si>
  <si>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</si>
  <si>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</si>
  <si>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</si>
  <si>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</si>
  <si>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</si>
  <si>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</si>
  <si>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</si>
  <si>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</si>
  <si>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</si>
  <si>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</si>
  <si>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</si>
  <si>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</si>
  <si>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</si>
  <si>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</si>
  <si>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</si>
  <si>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</si>
  <si>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</si>
  <si>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</si>
  <si>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</si>
  <si>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</si>
  <si>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</si>
  <si>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</si>
  <si>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</si>
  <si>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</si>
  <si>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</si>
  <si>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</si>
  <si>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</si>
  <si>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</si>
  <si>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</si>
  <si>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</si>
  <si>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</si>
  <si>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</si>
  <si>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</si>
  <si>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</si>
  <si>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</si>
  <si>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</si>
  <si>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</si>
  <si>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</si>
  <si>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</si>
  <si>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</si>
  <si>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</si>
  <si>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</si>
  <si>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</si>
  <si>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</si>
  <si>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</si>
  <si>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</si>
  <si>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</si>
  <si>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</si>
  <si>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</si>
  <si>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</si>
  <si>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</si>
  <si>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</si>
  <si>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</si>
  <si>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</si>
  <si>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</si>
  <si>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</si>
  <si>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</si>
  <si>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</si>
  <si>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</si>
  <si>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</si>
  <si>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</si>
  <si>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</si>
  <si>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</si>
  <si>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</si>
  <si>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</si>
  <si>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</si>
  <si>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</si>
  <si>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</si>
  <si>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</si>
  <si>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</si>
  <si>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</si>
  <si>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</si>
  <si>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</si>
  <si>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</si>
  <si>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</si>
  <si>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</si>
  <si>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</si>
  <si>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</si>
  <si>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</si>
  <si>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</si>
  <si>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</si>
  <si>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</si>
  <si>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</si>
  <si>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</si>
  <si>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</si>
  <si>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</si>
  <si>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</si>
  <si>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</si>
  <si>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</si>
  <si>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</si>
  <si>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</si>
  <si>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</si>
  <si>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</si>
  <si>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</si>
  <si>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</si>
  <si>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</si>
  <si>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</si>
  <si>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</si>
  <si>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</si>
  <si>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</si>
  <si>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</si>
  <si>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</si>
  <si>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</si>
  <si>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</si>
  <si>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</si>
  <si>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</si>
  <si>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</si>
  <si>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</si>
  <si>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</si>
  <si>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</si>
  <si>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</si>
  <si>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</si>
  <si>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</si>
  <si>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</si>
  <si>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</si>
  <si>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</si>
  <si>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</si>
  <si>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</si>
  <si>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</si>
  <si>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</si>
  <si>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</si>
  <si>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</si>
  <si>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</si>
  <si>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</si>
  <si>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</si>
  <si>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</si>
  <si>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</si>
  <si>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</si>
  <si>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</si>
  <si>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</si>
  <si>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</si>
  <si>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</si>
  <si>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</si>
  <si>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</si>
  <si>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</si>
  <si>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</si>
  <si>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</si>
  <si>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</si>
  <si>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</si>
  <si>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</si>
  <si>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</si>
  <si>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</si>
  <si>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</si>
  <si>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</si>
  <si>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</si>
  <si>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</si>
  <si>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</si>
  <si>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</si>
  <si>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</si>
  <si>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</si>
  <si>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</si>
  <si>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</si>
  <si>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</si>
  <si>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</si>
  <si>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</si>
  <si>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</si>
  <si>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</si>
  <si>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</si>
  <si>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</si>
  <si>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</si>
  <si>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</si>
  <si>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</si>
  <si>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</si>
  <si>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</si>
  <si>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</si>
  <si>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</si>
  <si>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</si>
  <si>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</si>
  <si>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</si>
  <si>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</si>
  <si>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</si>
  <si>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</si>
  <si>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</si>
  <si>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</si>
  <si>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</si>
  <si>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</si>
  <si>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</si>
  <si>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</si>
  <si>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</si>
  <si>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</si>
  <si>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</si>
  <si>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</si>
  <si>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</si>
  <si>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</si>
  <si>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</si>
  <si>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</si>
  <si>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</si>
  <si>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</si>
  <si>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</si>
  <si>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</si>
  <si>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</si>
  <si>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</si>
  <si>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</si>
  <si>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</si>
  <si>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</si>
  <si>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</si>
  <si>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</si>
  <si>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</si>
  <si>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</si>
  <si>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</si>
  <si>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</si>
  <si>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</si>
  <si>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</si>
  <si>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</si>
  <si>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</si>
  <si>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</si>
  <si>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</si>
  <si>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</si>
  <si>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</si>
  <si>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</si>
  <si>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</si>
  <si>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</si>
  <si>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</si>
  <si>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</si>
  <si>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</si>
  <si>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</si>
  <si>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</si>
  <si>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</si>
  <si>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</si>
  <si>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</si>
  <si>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</si>
  <si>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</si>
  <si>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</si>
  <si>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</si>
  <si>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</si>
  <si>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</si>
  <si>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</si>
  <si>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</si>
  <si>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</si>
  <si>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</si>
  <si>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</si>
  <si>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</si>
  <si>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</si>
  <si>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</si>
  <si>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</si>
  <si>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</si>
  <si>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</si>
  <si>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</si>
  <si>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</si>
  <si>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</si>
  <si>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</si>
  <si>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</si>
  <si>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</si>
  <si>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</si>
  <si>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</si>
  <si>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</si>
  <si>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</si>
  <si>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</si>
  <si>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</si>
  <si>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</si>
  <si>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</si>
  <si>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</si>
  <si>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</si>
  <si>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</si>
  <si>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</si>
  <si>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</si>
  <si>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</si>
  <si>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</si>
  <si>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</si>
  <si>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</si>
  <si>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</si>
  <si>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</si>
  <si>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</si>
  <si>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</si>
  <si>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</si>
  <si>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</si>
  <si>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</si>
  <si>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</si>
  <si>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</si>
  <si>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</si>
  <si>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</si>
  <si>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</si>
  <si>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</si>
  <si>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</si>
  <si>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</si>
  <si>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</si>
  <si>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</si>
  <si>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</si>
  <si>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</si>
  <si>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</si>
  <si>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</si>
  <si>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</si>
  <si>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</si>
  <si>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</si>
  <si>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</si>
  <si>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</si>
  <si>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</si>
  <si>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</si>
  <si>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</si>
  <si>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</si>
  <si>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</si>
  <si>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</si>
  <si>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</si>
  <si>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</si>
  <si>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</si>
  <si>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</si>
  <si>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</si>
  <si>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</si>
  <si>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</si>
  <si>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</si>
  <si>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</si>
  <si>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</si>
  <si>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</si>
  <si>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</si>
  <si>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</si>
  <si>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</si>
  <si>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</si>
  <si>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</si>
  <si>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</si>
  <si>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</si>
  <si>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</si>
  <si>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</si>
  <si>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</si>
  <si>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</si>
  <si>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</si>
  <si>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</si>
  <si>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</si>
  <si>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</si>
  <si>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</si>
  <si>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</si>
  <si>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</si>
  <si>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</si>
  <si>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</si>
  <si>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</si>
  <si>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</si>
  <si>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</si>
  <si>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</si>
  <si>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</si>
  <si>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</si>
  <si>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</si>
  <si>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</si>
  <si>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</si>
  <si>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</si>
  <si>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</si>
  <si>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</si>
  <si>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</si>
  <si>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</si>
  <si>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</si>
  <si>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</si>
  <si>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</si>
  <si>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</si>
  <si>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</si>
  <si>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</si>
  <si>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</si>
  <si>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</si>
  <si>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</si>
  <si>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</si>
  <si>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</si>
  <si>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</si>
  <si>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</si>
  <si>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</si>
  <si>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</si>
  <si>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</si>
  <si>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</si>
  <si>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</si>
  <si>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</si>
  <si>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</si>
  <si>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</si>
  <si>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</si>
  <si>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</si>
  <si>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</si>
  <si>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</si>
  <si>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</si>
  <si>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</si>
  <si>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</si>
  <si>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</si>
  <si>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</si>
  <si>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</si>
  <si>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</si>
  <si>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</si>
  <si>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</si>
  <si>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</si>
  <si>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</si>
  <si>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</si>
  <si>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</si>
  <si>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</si>
  <si>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</si>
  <si>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</si>
  <si>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</si>
  <si>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</si>
  <si>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</si>
  <si>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</si>
  <si>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</si>
  <si>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</si>
  <si>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</si>
  <si>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</si>
  <si>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</si>
  <si>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</si>
  <si>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</si>
  <si>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</si>
  <si>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</si>
  <si>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</si>
  <si>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</si>
  <si>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</si>
  <si>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</si>
  <si>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</si>
  <si>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</si>
  <si>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</si>
  <si>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</si>
  <si>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</si>
  <si>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</si>
  <si>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</si>
  <si>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</si>
  <si>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</si>
  <si>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</si>
  <si>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</si>
  <si>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</si>
  <si>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</si>
  <si>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</si>
  <si>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</si>
  <si>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</si>
  <si>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</si>
  <si>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</si>
  <si>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</si>
  <si>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</si>
  <si>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</si>
  <si>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</si>
  <si>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</si>
  <si>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</si>
  <si>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</si>
  <si>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</si>
  <si>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</si>
  <si>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</si>
  <si>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</si>
  <si>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</si>
  <si>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</si>
  <si>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</si>
  <si>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</si>
  <si>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</si>
  <si>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</si>
  <si>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</si>
  <si>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</si>
  <si>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</si>
  <si>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</si>
  <si>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</si>
  <si>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</si>
  <si>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</si>
  <si>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</si>
  <si>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</si>
  <si>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</si>
  <si>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</si>
  <si>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</si>
  <si>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</si>
  <si>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</si>
  <si>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</si>
  <si>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</si>
  <si>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</si>
  <si>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</si>
  <si>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</si>
  <si>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</si>
  <si>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</si>
  <si>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</si>
  <si>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</si>
  <si>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</si>
  <si>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</si>
  <si>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</si>
  <si>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</si>
  <si>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</si>
  <si>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</si>
  <si>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</si>
  <si>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</si>
  <si>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</si>
  <si>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</si>
  <si>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</si>
  <si>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</si>
  <si>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</si>
  <si>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</si>
  <si>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</si>
  <si>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</si>
  <si>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</si>
  <si>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</si>
  <si>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</si>
  <si>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</si>
  <si>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</si>
  <si>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</si>
  <si>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</si>
  <si>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</si>
  <si>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</si>
  <si>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</si>
  <si>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</si>
  <si>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</si>
  <si>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</si>
  <si>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</si>
  <si>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</si>
  <si>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</si>
  <si>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</si>
  <si>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</si>
  <si>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</si>
  <si>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</si>
  <si>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</si>
  <si>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</si>
  <si>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</si>
  <si>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</si>
  <si>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</si>
  <si>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</si>
  <si>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</si>
  <si>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</si>
  <si>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</si>
  <si>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</si>
  <si>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</si>
  <si>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</si>
  <si>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</si>
  <si>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</si>
  <si>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</si>
  <si>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</si>
  <si>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</si>
  <si>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</si>
  <si>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</si>
  <si>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</si>
  <si>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</si>
  <si>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</si>
  <si>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</si>
  <si>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</si>
  <si>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</si>
  <si>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</si>
  <si>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</si>
  <si>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</si>
  <si>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</si>
  <si>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</si>
  <si>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</si>
  <si>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</si>
  <si>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</si>
  <si>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</si>
  <si>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</si>
  <si>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</si>
  <si>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</si>
  <si>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</si>
  <si>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</si>
  <si>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</si>
  <si>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</si>
  <si>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</si>
  <si>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</si>
  <si>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</si>
  <si>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</si>
  <si>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</si>
  <si>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</si>
  <si>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</si>
  <si>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</si>
  <si>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</si>
  <si>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</si>
  <si>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</si>
  <si>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</si>
  <si>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</si>
  <si>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</si>
  <si>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</si>
  <si>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</si>
  <si>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</si>
  <si>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</si>
  <si>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</si>
  <si>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</si>
  <si>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</si>
  <si>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</si>
  <si>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</si>
  <si>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</si>
  <si>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</si>
  <si>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</si>
  <si>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</si>
  <si>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</si>
  <si>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</si>
  <si>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</si>
  <si>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</si>
  <si>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</si>
  <si>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</si>
  <si>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</si>
  <si>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</si>
  <si>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</si>
  <si>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</si>
  <si>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</si>
  <si>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</si>
  <si>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</si>
  <si>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</si>
  <si>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</si>
  <si>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</si>
  <si>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</si>
  <si>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</si>
  <si>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</si>
  <si>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</si>
  <si>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</si>
  <si>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</si>
  <si>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</si>
  <si>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</si>
  <si>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</si>
  <si>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</si>
  <si>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</si>
  <si>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</si>
  <si>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</si>
  <si>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</si>
  <si>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</si>
  <si>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</si>
  <si>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</si>
  <si>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</si>
  <si>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</si>
  <si>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</si>
  <si>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</si>
  <si>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</si>
  <si>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</si>
  <si>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</si>
  <si>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</si>
  <si>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</si>
  <si>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</si>
  <si>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</si>
  <si>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</si>
  <si>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</si>
  <si>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</si>
  <si>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</si>
  <si>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</si>
  <si>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</si>
  <si>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</si>
  <si>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</si>
  <si>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</si>
  <si>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</si>
  <si>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</si>
  <si>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</si>
  <si>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</si>
  <si>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</si>
  <si>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</si>
  <si>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</si>
  <si>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</si>
  <si>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</si>
  <si>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</si>
  <si>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</si>
  <si>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</si>
  <si>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</si>
  <si>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</si>
  <si>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</si>
  <si>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</si>
  <si>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</si>
  <si>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</si>
  <si>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</si>
  <si>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</si>
  <si>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</si>
  <si>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</si>
  <si>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</si>
  <si>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</si>
  <si>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</si>
  <si>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</si>
  <si>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</si>
  <si>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</si>
  <si>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</si>
  <si>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</si>
  <si>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</si>
  <si>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</si>
  <si>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</si>
  <si>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</si>
  <si>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</si>
  <si>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</si>
  <si>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</si>
  <si>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</si>
  <si>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</si>
  <si>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</si>
  <si>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</si>
  <si>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</si>
  <si>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</si>
  <si>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</si>
  <si>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</si>
  <si>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</si>
  <si>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</si>
  <si>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</si>
  <si>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</si>
  <si>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</si>
  <si>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</si>
  <si>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</si>
  <si>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</si>
  <si>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</si>
  <si>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</si>
  <si>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</si>
  <si>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</si>
  <si>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</si>
  <si>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</si>
  <si>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</si>
  <si>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</si>
  <si>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</si>
  <si>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</si>
  <si>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</si>
  <si>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</si>
  <si>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</si>
  <si>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</si>
  <si>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</si>
  <si>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</si>
  <si>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</si>
  <si>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</si>
  <si>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</si>
  <si>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</si>
  <si>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</si>
  <si>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</si>
  <si>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</si>
  <si>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</si>
  <si>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</si>
  <si>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</si>
  <si>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</si>
  <si>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</si>
  <si>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</si>
  <si>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</si>
  <si>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</si>
  <si>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</si>
  <si>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</si>
  <si>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</si>
  <si>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</si>
  <si>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</si>
  <si>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</si>
  <si>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</si>
  <si>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</si>
  <si>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</si>
  <si>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</si>
  <si>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</si>
  <si>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</si>
  <si>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</si>
  <si>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</si>
  <si>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</si>
  <si>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</si>
  <si>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</si>
  <si>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</si>
  <si>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</si>
  <si>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</si>
  <si>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</si>
  <si>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</si>
  <si>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</si>
  <si>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</si>
  <si>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</si>
  <si>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</si>
  <si>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</si>
  <si>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</si>
  <si>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</si>
  <si>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</si>
  <si>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</si>
  <si>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</si>
  <si>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</si>
  <si>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</si>
  <si>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</si>
  <si>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</si>
  <si>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</si>
  <si>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</si>
  <si>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</si>
  <si>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</si>
  <si>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</si>
  <si>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</si>
  <si>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</si>
  <si>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</si>
  <si>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</si>
  <si>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</si>
  <si>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</si>
  <si>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</si>
  <si>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</si>
  <si>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</si>
  <si>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</si>
  <si>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</si>
  <si>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</si>
  <si>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</si>
  <si>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</si>
  <si>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</si>
  <si>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</si>
  <si>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</si>
  <si>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</si>
  <si>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</si>
  <si>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</si>
  <si>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</si>
  <si>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</si>
  <si>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</si>
  <si>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</si>
  <si>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</si>
  <si>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</si>
  <si>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</si>
  <si>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</si>
  <si>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</si>
  <si>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</si>
  <si>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</si>
  <si>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</si>
  <si>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</si>
  <si>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</si>
  <si>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</si>
  <si>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</si>
  <si>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</si>
  <si>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</si>
  <si>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</si>
  <si>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</si>
  <si>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</si>
  <si>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</si>
  <si>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</si>
  <si>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</si>
  <si>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</si>
  <si>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</si>
  <si>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</si>
  <si>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</si>
  <si>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</si>
  <si>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</si>
  <si>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</si>
  <si>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</si>
  <si>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</si>
  <si>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</si>
  <si>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</si>
  <si>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</si>
  <si>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</si>
  <si>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</si>
  <si>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</si>
  <si>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</si>
  <si>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</si>
  <si>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</si>
  <si>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</si>
  <si>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</si>
  <si>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</si>
  <si>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</si>
  <si>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</si>
  <si>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</si>
  <si>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</si>
  <si>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</si>
  <si>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</si>
  <si>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</si>
  <si>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</si>
  <si>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</si>
  <si>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</si>
  <si>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</si>
  <si>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</si>
  <si>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</si>
  <si>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</si>
  <si>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</si>
  <si>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</si>
  <si>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</si>
  <si>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</si>
  <si>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</si>
  <si>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</si>
  <si>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</si>
  <si>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</si>
  <si>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</si>
  <si>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</si>
  <si>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</si>
  <si>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</si>
  <si>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</si>
  <si>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</si>
  <si>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</si>
  <si>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</si>
  <si>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</si>
  <si>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</si>
  <si>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</si>
  <si>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</si>
  <si>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</si>
  <si>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</si>
  <si>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</si>
  <si>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</si>
  <si>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</si>
  <si>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</si>
  <si>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</si>
  <si>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</si>
  <si>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</si>
  <si>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</si>
  <si>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</si>
  <si>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</si>
  <si>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</si>
  <si>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</si>
  <si>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</si>
  <si>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</si>
  <si>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</si>
  <si>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</si>
  <si>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</si>
  <si>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</si>
  <si>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</si>
  <si>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</si>
  <si>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</si>
  <si>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</si>
  <si>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</si>
  <si>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</si>
  <si>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</si>
  <si>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</si>
  <si>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</si>
  <si>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</si>
  <si>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</si>
  <si>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</si>
  <si>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</si>
  <si>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</si>
  <si>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</si>
  <si>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</si>
  <si>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</si>
  <si>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</si>
  <si>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</si>
  <si>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</si>
  <si>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</si>
  <si>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</si>
  <si>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</si>
  <si>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</si>
  <si>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</si>
  <si>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</si>
  <si>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</si>
  <si>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</si>
  <si>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</si>
  <si>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</si>
  <si>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</si>
  <si>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</si>
  <si>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</si>
  <si>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</si>
  <si>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</si>
  <si>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</si>
  <si>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</si>
  <si>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</si>
  <si>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</si>
  <si>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</si>
  <si>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</si>
  <si>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</si>
  <si>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</si>
  <si>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</si>
  <si>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</si>
  <si>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</si>
  <si>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</si>
  <si>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</si>
  <si>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</si>
  <si>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</si>
  <si>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</si>
  <si>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</si>
  <si>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</si>
  <si>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</si>
  <si>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</si>
  <si>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</si>
  <si>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</si>
  <si>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</si>
  <si>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</si>
  <si>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</si>
  <si>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</si>
  <si>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</si>
  <si>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</si>
  <si>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</si>
  <si>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</si>
  <si>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</si>
  <si>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</si>
  <si>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</si>
  <si>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</si>
  <si>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</si>
  <si>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</si>
  <si>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</si>
  <si>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</si>
  <si>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</si>
  <si>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</si>
  <si>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</si>
  <si>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</si>
  <si>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</si>
  <si>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</si>
  <si>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</si>
  <si>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</si>
  <si>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</si>
  <si>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</si>
  <si>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</si>
  <si>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</si>
  <si>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</si>
  <si>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</si>
  <si>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</si>
  <si>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</si>
  <si>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</si>
  <si>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</si>
  <si>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</si>
  <si>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</si>
  <si>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</si>
  <si>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</si>
  <si>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</si>
  <si>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</si>
  <si>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</si>
  <si>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</si>
  <si>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</si>
  <si>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</si>
  <si>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</si>
  <si>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</si>
  <si>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</si>
  <si>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</si>
  <si>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</si>
  <si>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</si>
  <si>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</si>
  <si>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</si>
  <si>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</si>
  <si>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</si>
  <si>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</si>
  <si>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</si>
  <si>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</si>
  <si>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</si>
  <si>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</si>
  <si>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</si>
  <si>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</si>
  <si>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</si>
  <si>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</si>
  <si>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</si>
  <si>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</si>
  <si>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</si>
  <si>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</si>
  <si>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</si>
  <si>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</si>
  <si>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</si>
  <si>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</si>
  <si>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</si>
  <si>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</si>
  <si>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</si>
  <si>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</si>
  <si>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</si>
  <si>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</si>
  <si>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</si>
  <si>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</si>
  <si>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</si>
  <si>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</si>
  <si>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</si>
  <si>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</si>
  <si>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</si>
  <si>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</si>
  <si>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</si>
  <si>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</si>
  <si>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</si>
  <si>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</si>
  <si>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</si>
  <si>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</si>
  <si>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</si>
  <si>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</si>
  <si>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</si>
  <si>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</si>
  <si>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</si>
  <si>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</si>
  <si>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</si>
  <si>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</si>
  <si>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</si>
  <si>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</si>
  <si>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</si>
  <si>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</si>
  <si>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</si>
  <si>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</si>
  <si>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</si>
  <si>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</si>
  <si>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</si>
  <si>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</si>
  <si>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</si>
  <si>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</si>
  <si>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</si>
  <si>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</si>
  <si>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</si>
  <si>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</si>
  <si>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</si>
  <si>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</si>
  <si>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</si>
  <si>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</si>
  <si>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</si>
  <si>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</si>
  <si>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</si>
  <si>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</si>
  <si>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</si>
  <si>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</si>
  <si>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</si>
  <si>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</si>
  <si>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</si>
  <si>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</si>
  <si>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</si>
  <si>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</si>
  <si>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</si>
  <si>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</si>
  <si>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</si>
  <si>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</si>
  <si>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</si>
  <si>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</si>
  <si>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</si>
  <si>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</si>
  <si>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</si>
  <si>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</si>
  <si>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</si>
  <si>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</si>
  <si>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</si>
  <si>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</si>
  <si>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</si>
  <si>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</si>
  <si>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</si>
  <si>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</si>
  <si>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</si>
  <si>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</si>
  <si>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</si>
  <si>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</si>
  <si>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</si>
  <si>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</si>
  <si>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</si>
  <si>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</si>
  <si>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</si>
  <si>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</si>
  <si>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</si>
  <si>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</si>
  <si>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</si>
  <si>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</si>
  <si>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</si>
  <si>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</si>
  <si>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</si>
  <si>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</si>
  <si>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</si>
  <si>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</si>
  <si>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</si>
  <si>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</si>
  <si>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</si>
  <si>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</si>
  <si>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</si>
  <si>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</si>
  <si>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</si>
  <si>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</si>
  <si>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</si>
  <si>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</si>
  <si>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</si>
  <si>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</si>
  <si>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</si>
  <si>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</si>
  <si>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</si>
  <si>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</si>
  <si>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</si>
  <si>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</si>
  <si>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</si>
  <si>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</si>
  <si>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</si>
  <si>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</si>
  <si>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</si>
  <si>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</si>
  <si>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</si>
  <si>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</si>
  <si>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</si>
  <si>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</si>
  <si>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</si>
  <si>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</si>
  <si>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</si>
  <si>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</si>
  <si>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</si>
  <si>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</si>
  <si>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</si>
  <si>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</si>
  <si>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</si>
  <si>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</si>
  <si>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</si>
  <si>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</si>
  <si>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</si>
  <si>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</si>
  <si>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</si>
  <si>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</si>
  <si>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</si>
  <si>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</si>
  <si>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</si>
  <si>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</si>
  <si>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</si>
  <si>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</si>
  <si>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</si>
  <si>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</si>
  <si>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</si>
  <si>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</si>
  <si>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</si>
  <si>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</si>
  <si>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</si>
  <si>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</si>
  <si>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</si>
  <si>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</si>
  <si>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</si>
  <si>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</si>
  <si>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</si>
  <si>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</si>
  <si>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</si>
  <si>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</si>
  <si>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</si>
  <si>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</si>
  <si>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</si>
  <si>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</si>
  <si>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</si>
  <si>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</si>
  <si>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</si>
  <si>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</si>
  <si>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</si>
  <si>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</si>
  <si>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</si>
  <si>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</si>
  <si>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</si>
  <si>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</si>
  <si>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</si>
  <si>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</si>
  <si>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</si>
  <si>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</si>
  <si>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</si>
  <si>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</si>
  <si>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</si>
  <si>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</si>
  <si>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</si>
  <si>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</si>
  <si>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</si>
  <si>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</si>
  <si>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</si>
  <si>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</si>
  <si>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</si>
  <si>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</si>
  <si>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</si>
  <si>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</si>
  <si>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</si>
  <si>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</si>
  <si>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</si>
  <si>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</si>
  <si>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</si>
  <si>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</si>
  <si>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</si>
  <si>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</si>
  <si>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</si>
  <si>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</si>
  <si>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</si>
  <si>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</si>
  <si>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</si>
  <si>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</si>
  <si>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</si>
  <si>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</si>
  <si>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</si>
  <si>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</si>
  <si>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</si>
  <si>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</si>
  <si>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</si>
  <si>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</si>
  <si>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</si>
  <si>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</si>
  <si>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</si>
  <si>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</si>
  <si>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</si>
  <si>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</si>
  <si>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</si>
  <si>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</si>
  <si>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</si>
  <si>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</si>
  <si>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</si>
  <si>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</si>
  <si>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</si>
  <si>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</si>
  <si>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</si>
  <si>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</si>
  <si>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</si>
  <si>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</si>
  <si>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</si>
  <si>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</si>
  <si>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</si>
  <si>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</si>
  <si>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</si>
  <si>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</si>
  <si>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</si>
  <si>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</si>
  <si>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</si>
  <si>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</si>
  <si>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</si>
  <si>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</si>
  <si>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</si>
  <si>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</si>
  <si>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</si>
  <si>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</si>
  <si>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</si>
  <si>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</si>
  <si>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</si>
  <si>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</si>
  <si>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</si>
  <si>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</si>
  <si>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</si>
  <si>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</si>
  <si>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</si>
  <si>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</si>
  <si>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</si>
  <si>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</si>
  <si>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</si>
  <si>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</si>
  <si>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</si>
  <si>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</si>
  <si>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</si>
  <si>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</si>
  <si>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</si>
  <si>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</si>
  <si>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</si>
  <si>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</si>
  <si>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</si>
  <si>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</si>
  <si>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</si>
  <si>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</si>
  <si>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</si>
  <si>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</si>
  <si>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</si>
  <si>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</si>
  <si>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</si>
  <si>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</si>
  <si>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</si>
  <si>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</si>
  <si>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</si>
  <si>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</si>
  <si>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</si>
  <si>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</si>
  <si>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</si>
  <si>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</si>
  <si>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</si>
  <si>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</si>
  <si>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</si>
  <si>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</si>
  <si>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</si>
  <si>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</si>
  <si>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</si>
  <si>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</si>
  <si>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</si>
  <si>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</si>
  <si>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</si>
  <si>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</si>
  <si>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</si>
  <si>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</si>
  <si>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</si>
  <si>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</si>
  <si>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</si>
  <si>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</si>
  <si>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</si>
  <si>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</si>
  <si>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</si>
  <si>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</si>
  <si>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</si>
  <si>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</si>
  <si>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</si>
  <si>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</si>
  <si>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</si>
  <si>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</si>
  <si>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</si>
  <si>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</si>
  <si>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</si>
  <si>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</si>
  <si>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</si>
  <si>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</si>
  <si>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</si>
  <si>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</si>
  <si>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</si>
  <si>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</si>
  <si>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</si>
  <si>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</si>
  <si>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</si>
  <si>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</si>
  <si>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</si>
  <si>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</si>
  <si>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</si>
  <si>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</si>
  <si>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</si>
  <si>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</si>
  <si>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</si>
  <si>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</si>
  <si>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</si>
  <si>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</si>
  <si>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</si>
  <si>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</si>
  <si>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</si>
  <si>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</si>
  <si>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</si>
  <si>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</si>
  <si>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</si>
  <si>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</si>
  <si>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</si>
  <si>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</si>
  <si>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</si>
  <si>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</si>
  <si>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</si>
  <si>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</si>
  <si>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</si>
  <si>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</si>
  <si>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</si>
  <si>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</si>
  <si>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</si>
  <si>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</si>
  <si>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</si>
  <si>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</si>
  <si>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</si>
  <si>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</si>
  <si>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</si>
  <si>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</si>
  <si>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</si>
  <si>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</si>
  <si>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</si>
  <si>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</si>
  <si>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</si>
  <si>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</si>
  <si>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</si>
  <si>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</si>
  <si>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</si>
  <si>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</si>
  <si>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</si>
  <si>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</si>
  <si>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</si>
  <si>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</si>
  <si>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</si>
  <si>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</si>
  <si>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</si>
  <si>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</si>
  <si>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</si>
  <si>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</si>
  <si>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</si>
  <si>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</si>
  <si>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</si>
  <si>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</si>
  <si>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</si>
  <si>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</si>
  <si>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</si>
  <si>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</si>
  <si>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</si>
  <si>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</si>
  <si>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</si>
  <si>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</si>
  <si>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</si>
  <si>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</si>
  <si>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</si>
  <si>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</si>
  <si>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</si>
  <si>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</si>
  <si>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</si>
  <si>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</si>
  <si>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</si>
  <si>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</si>
  <si>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</si>
  <si>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</si>
  <si>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</si>
  <si>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</si>
  <si>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</si>
  <si>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</si>
  <si>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</si>
  <si>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</si>
  <si>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</si>
  <si>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</si>
  <si>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</si>
  <si>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</si>
  <si>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</si>
  <si>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</si>
  <si>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</si>
  <si>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</si>
  <si>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</si>
  <si>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</si>
  <si>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</si>
  <si>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</si>
  <si>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</si>
  <si>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</si>
  <si>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</si>
  <si>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</si>
  <si>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</si>
  <si>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</si>
  <si>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</si>
  <si>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</si>
  <si>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</si>
  <si>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</si>
  <si>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</si>
  <si>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</si>
  <si>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</si>
  <si>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</si>
  <si>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</si>
  <si>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</si>
  <si>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</si>
  <si>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</si>
  <si>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</si>
  <si>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</si>
  <si>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</si>
  <si>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</si>
  <si>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</si>
  <si>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</si>
  <si>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</si>
  <si>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</si>
  <si>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</si>
  <si>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</si>
  <si>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</si>
  <si>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</si>
  <si>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</si>
  <si>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</si>
  <si>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</si>
  <si>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</si>
  <si>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</si>
  <si>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</si>
  <si>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</si>
  <si>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</si>
  <si>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</si>
  <si>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</si>
  <si>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</si>
  <si>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</si>
  <si>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</si>
  <si>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</si>
  <si>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</si>
  <si>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</si>
  <si>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</si>
  <si>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</si>
  <si>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</si>
  <si>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</si>
  <si>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</si>
  <si>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</si>
  <si>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</si>
  <si>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</si>
  <si>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</si>
  <si>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</si>
  <si>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</si>
  <si>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</si>
  <si>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</si>
  <si>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</si>
  <si>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</si>
  <si>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</si>
  <si>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</si>
  <si>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</si>
  <si>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</si>
  <si>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</si>
  <si>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</si>
  <si>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</si>
  <si>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</si>
  <si>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</si>
  <si>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</si>
  <si>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</si>
  <si>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</si>
  <si>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</si>
  <si>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</si>
  <si>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</si>
  <si>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</si>
  <si>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</si>
  <si>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</si>
  <si>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</si>
  <si>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</si>
  <si>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</si>
  <si>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</si>
  <si>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</si>
  <si>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</si>
  <si>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</si>
  <si>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</si>
  <si>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</si>
  <si>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</si>
  <si>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</si>
  <si>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</si>
  <si>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</si>
  <si>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</si>
  <si>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</si>
  <si>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</si>
  <si>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</si>
  <si>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</si>
  <si>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</si>
  <si>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</si>
  <si>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</si>
  <si>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</si>
  <si>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</si>
  <si>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</si>
  <si>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</si>
  <si>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</si>
  <si>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</si>
  <si>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</si>
  <si>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</si>
  <si>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</si>
  <si>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</si>
  <si>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</si>
  <si>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</si>
  <si>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</si>
  <si>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</si>
  <si>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</si>
  <si>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</si>
  <si>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</si>
  <si>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</si>
  <si>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</si>
  <si>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</si>
  <si>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</si>
  <si>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</si>
  <si>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</si>
  <si>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</si>
  <si>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</si>
  <si>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</si>
  <si>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</si>
  <si>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</si>
  <si>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</si>
  <si>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</si>
  <si>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</si>
  <si>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</si>
  <si>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</si>
  <si>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</si>
  <si>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</si>
  <si>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</si>
  <si>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</si>
  <si>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</si>
  <si>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</si>
  <si>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</si>
  <si>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</si>
  <si>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</si>
  <si>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</si>
  <si>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</si>
  <si>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</si>
  <si>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</si>
  <si>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</si>
  <si>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</si>
  <si>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</si>
  <si>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</si>
  <si>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</si>
  <si>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</si>
  <si>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</si>
  <si>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</si>
  <si>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</si>
  <si>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</si>
  <si>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</si>
  <si>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</si>
  <si>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</si>
  <si>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</si>
  <si>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</si>
  <si>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</si>
  <si>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</si>
  <si>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</si>
  <si>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</si>
  <si>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</si>
  <si>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</si>
  <si>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</si>
  <si>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</si>
  <si>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</si>
  <si>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</si>
  <si>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</si>
  <si>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</si>
  <si>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</si>
  <si>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</si>
  <si>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</si>
  <si>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</si>
  <si>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</si>
  <si>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</si>
  <si>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</si>
  <si>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</si>
  <si>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</si>
  <si>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</si>
  <si>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</si>
  <si>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</si>
  <si>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</si>
  <si>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</si>
  <si>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</si>
  <si>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</si>
  <si>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</si>
  <si>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</si>
  <si>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</si>
  <si>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</si>
  <si>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</si>
  <si>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</si>
  <si>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</si>
  <si>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</si>
  <si>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</si>
  <si>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</si>
  <si>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</si>
  <si>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</si>
  <si>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</si>
  <si>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</si>
  <si>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</si>
  <si>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</si>
  <si>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</si>
  <si>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</si>
  <si>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</si>
  <si>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</si>
  <si>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</si>
  <si>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</si>
  <si>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</si>
  <si>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</si>
  <si>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</si>
  <si>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</si>
  <si>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</si>
  <si>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</si>
  <si>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</si>
  <si>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</si>
  <si>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</si>
  <si>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</si>
  <si>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</si>
  <si>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</si>
  <si>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</si>
  <si>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</si>
  <si>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</si>
  <si>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</si>
  <si>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</si>
  <si>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</si>
  <si>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</si>
  <si>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</si>
  <si>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</si>
  <si>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</si>
  <si>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</si>
  <si>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</si>
  <si>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</si>
  <si>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</si>
  <si>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</si>
  <si>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</si>
  <si>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</si>
  <si>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</si>
  <si>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</si>
  <si>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</si>
  <si>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</si>
  <si>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</si>
  <si>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</si>
  <si>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</si>
  <si>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</si>
  <si>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</si>
  <si>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</si>
  <si>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</si>
  <si>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</si>
  <si>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</si>
  <si>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</si>
  <si>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</si>
  <si>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</si>
  <si>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</si>
  <si>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</si>
  <si>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</si>
  <si>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</si>
  <si>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</si>
  <si>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</si>
  <si>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</si>
  <si>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</si>
  <si>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</si>
  <si>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</si>
  <si>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</si>
  <si>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</si>
  <si>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</si>
  <si>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</si>
  <si>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</si>
  <si>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</si>
  <si>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</si>
  <si>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</si>
  <si>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</si>
  <si>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</si>
  <si>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</si>
  <si>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</si>
  <si>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</si>
  <si>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</si>
  <si>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</si>
  <si>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</si>
  <si>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</si>
  <si>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</si>
  <si>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</si>
  <si>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</si>
  <si>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</si>
  <si>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</si>
  <si>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</si>
  <si>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</si>
  <si>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</si>
  <si>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</si>
  <si>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</si>
  <si>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</si>
  <si>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</si>
  <si>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</si>
  <si>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</si>
  <si>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</si>
  <si>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</si>
  <si>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</si>
  <si>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</si>
  <si>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</si>
  <si>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</si>
  <si>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</si>
  <si>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</si>
  <si>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</si>
  <si>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</si>
  <si>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</si>
  <si>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</si>
  <si>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</si>
  <si>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</si>
  <si>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</si>
  <si>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</si>
  <si>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</si>
  <si>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</si>
  <si>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</si>
  <si>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</si>
  <si>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</si>
  <si>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</si>
  <si>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</si>
  <si>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</si>
  <si>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</si>
  <si>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</si>
  <si>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</si>
  <si>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</si>
  <si>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</si>
  <si>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</si>
  <si>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</si>
  <si>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</si>
  <si>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</si>
  <si>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</si>
  <si>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</si>
  <si>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</si>
  <si>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</si>
  <si>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</si>
  <si>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</si>
  <si>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</si>
  <si>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</si>
  <si>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</si>
  <si>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</si>
  <si>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</si>
  <si>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</si>
  <si>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</si>
  <si>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</si>
  <si>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</si>
  <si>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</si>
  <si>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</si>
  <si>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</si>
  <si>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</si>
  <si>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</si>
  <si>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</si>
  <si>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</si>
  <si>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</si>
  <si>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</si>
  <si>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</si>
  <si>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</si>
  <si>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</si>
  <si>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</si>
  <si>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</si>
  <si>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</si>
  <si>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</si>
  <si>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</si>
  <si>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</si>
  <si>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</si>
  <si>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</si>
  <si>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</si>
  <si>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</si>
  <si>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</si>
  <si>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</si>
  <si>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</si>
  <si>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</si>
  <si>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</si>
  <si>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</si>
  <si>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</si>
  <si>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</si>
  <si>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</si>
  <si>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</si>
  <si>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</si>
  <si>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</si>
  <si>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</si>
  <si>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</si>
  <si>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</si>
  <si>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</si>
  <si>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</si>
  <si>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</si>
  <si>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</si>
  <si>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</si>
  <si>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</si>
  <si>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</si>
  <si>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</si>
  <si>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</si>
  <si>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</si>
  <si>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</si>
  <si>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</si>
  <si>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</si>
  <si>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</si>
  <si>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</si>
  <si>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</si>
  <si>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</si>
  <si>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</si>
  <si>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</si>
  <si>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</si>
  <si>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</si>
  <si>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</si>
  <si>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</si>
  <si>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</si>
  <si>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</si>
  <si>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</si>
  <si>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</si>
  <si>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</si>
  <si>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</si>
  <si>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</si>
  <si>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</si>
  <si>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</si>
  <si>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</si>
  <si>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</si>
  <si>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</si>
  <si>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</si>
  <si>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</si>
  <si>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</si>
  <si>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</si>
  <si>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</si>
  <si>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</si>
  <si>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</si>
  <si>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</si>
  <si>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</si>
  <si>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</si>
  <si>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</si>
  <si>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</si>
  <si>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</si>
  <si>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</si>
  <si>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</si>
  <si>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</si>
  <si>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</si>
  <si>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</si>
  <si>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</si>
  <si>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</si>
  <si>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</si>
  <si>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</si>
  <si>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</si>
  <si>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</si>
  <si>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</si>
  <si>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</si>
  <si>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</si>
  <si>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</si>
  <si>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</si>
  <si>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</si>
  <si>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</si>
  <si>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</si>
  <si>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</si>
  <si>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</si>
  <si>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</si>
  <si>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</si>
  <si>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</si>
  <si>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</si>
  <si>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</si>
  <si>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</si>
  <si>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</si>
  <si>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</si>
  <si>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</si>
  <si>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</si>
  <si>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</si>
  <si>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</si>
  <si>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</si>
  <si>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</si>
  <si>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</si>
  <si>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</si>
  <si>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</si>
  <si>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</si>
  <si>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</si>
  <si>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</si>
  <si>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</si>
  <si>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</si>
  <si>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</si>
  <si>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</si>
  <si>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</si>
  <si>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</si>
  <si>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</si>
  <si>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</si>
  <si>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</si>
  <si>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</si>
  <si>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</si>
  <si>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</si>
  <si>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</si>
  <si>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</si>
  <si>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</si>
  <si>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</si>
  <si>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</si>
  <si>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</si>
  <si>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</si>
  <si>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</si>
  <si>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</si>
  <si>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</si>
  <si>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</si>
  <si>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</si>
  <si>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</si>
  <si>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</si>
  <si>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</si>
  <si>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</si>
  <si>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</si>
  <si>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</si>
  <si>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</si>
  <si>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</si>
  <si>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</si>
  <si>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</si>
  <si>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</si>
  <si>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</si>
  <si>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</si>
  <si>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</si>
  <si>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</si>
  <si>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</si>
  <si>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</si>
  <si>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</si>
  <si>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</si>
  <si>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</si>
  <si>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</si>
  <si>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</si>
  <si>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</si>
  <si>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</si>
  <si>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</si>
  <si>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</si>
  <si>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</si>
  <si>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</si>
  <si>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</si>
  <si>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</si>
  <si>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</si>
  <si>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</si>
  <si>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</si>
  <si>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</si>
  <si>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</si>
  <si>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</si>
  <si>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</si>
  <si>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</si>
  <si>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</si>
  <si>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</si>
  <si>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</si>
  <si>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</si>
  <si>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</si>
  <si>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</si>
  <si>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</si>
  <si>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</si>
  <si>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</si>
  <si>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</si>
  <si>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</si>
  <si>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</si>
  <si>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</si>
  <si>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</si>
  <si>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</si>
  <si>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</si>
  <si>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</si>
  <si>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</si>
  <si>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</si>
  <si>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</si>
  <si>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</si>
  <si>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</si>
  <si>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</si>
  <si>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</si>
  <si>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</si>
  <si>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</si>
  <si>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</si>
  <si>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</si>
  <si>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</si>
  <si>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</si>
  <si>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</si>
  <si>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</si>
  <si>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</si>
  <si>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</si>
  <si>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</si>
  <si>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</si>
  <si>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</si>
  <si>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</si>
  <si>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</si>
  <si>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</si>
  <si>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</si>
  <si>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</si>
  <si>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</si>
  <si>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</si>
  <si>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</si>
  <si>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</si>
  <si>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</si>
  <si>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</si>
  <si>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</si>
  <si>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</si>
  <si>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</si>
  <si>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</si>
  <si>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</si>
  <si>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</si>
  <si>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</si>
  <si>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</si>
  <si>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</si>
  <si>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</si>
  <si>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</si>
  <si>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</si>
  <si>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</si>
  <si>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</si>
  <si>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</si>
  <si>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</si>
  <si>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</si>
  <si>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</si>
  <si>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</si>
  <si>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</si>
  <si>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</si>
  <si>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</si>
  <si>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</si>
  <si>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</si>
  <si>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</si>
  <si>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</si>
  <si>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</si>
  <si>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</si>
  <si>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</si>
  <si>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</si>
  <si>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</si>
  <si>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</si>
  <si>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</si>
  <si>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</si>
  <si>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</si>
  <si>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</si>
  <si>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</si>
  <si>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</si>
  <si>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</si>
  <si>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</si>
  <si>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</si>
  <si>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</si>
  <si>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</si>
  <si>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</si>
  <si>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</si>
  <si>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</si>
  <si>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</si>
  <si>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</si>
  <si>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</si>
  <si>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</si>
  <si>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</si>
  <si>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</si>
  <si>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</si>
  <si>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</si>
  <si>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</si>
  <si>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</si>
  <si>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</si>
  <si>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</si>
  <si>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</si>
  <si>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</si>
  <si>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</si>
  <si>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</si>
  <si>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</si>
  <si>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</si>
  <si>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</si>
  <si>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</si>
  <si>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</si>
  <si>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</si>
  <si>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</si>
  <si>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</si>
  <si>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</si>
  <si>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</si>
  <si>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</si>
  <si>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</si>
  <si>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</si>
  <si>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</si>
  <si>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</si>
  <si>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</si>
  <si>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</si>
  <si>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</si>
  <si>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</si>
  <si>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</si>
  <si>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</si>
  <si>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</si>
  <si>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</si>
  <si>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</si>
  <si>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</si>
  <si>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</si>
  <si>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</si>
  <si>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</si>
  <si>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</si>
  <si>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</si>
  <si>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</si>
  <si>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</si>
  <si>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</si>
  <si>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</si>
  <si>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</si>
  <si>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</si>
  <si>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</si>
  <si>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</si>
  <si>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</si>
  <si>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</si>
  <si>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</si>
  <si>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</si>
  <si>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</si>
  <si>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</si>
  <si>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</si>
  <si>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</si>
  <si>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</si>
  <si>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</si>
  <si>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</si>
  <si>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</si>
  <si>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</si>
  <si>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</si>
  <si>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</si>
  <si>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</si>
  <si>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</si>
  <si>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</si>
  <si>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</si>
  <si>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</si>
  <si>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</si>
  <si>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</si>
  <si>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</si>
  <si>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</si>
  <si>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</si>
  <si>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</si>
  <si>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</si>
  <si>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</si>
  <si>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</si>
  <si>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</si>
  <si>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</si>
  <si>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</si>
  <si>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</si>
  <si>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</si>
  <si>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</si>
  <si>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</si>
  <si>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</si>
  <si>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</si>
  <si>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</si>
  <si>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</si>
  <si>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</si>
  <si>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</si>
  <si>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</si>
  <si>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</si>
  <si>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</si>
  <si>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</si>
  <si>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</si>
  <si>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</si>
  <si>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</si>
  <si>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</si>
  <si>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</si>
  <si>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</si>
  <si>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</si>
  <si>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</si>
  <si>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</si>
  <si>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</si>
  <si>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</si>
  <si>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</si>
  <si>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</si>
  <si>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</si>
  <si>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</si>
  <si>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</si>
  <si>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</si>
  <si>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</si>
  <si>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</si>
  <si>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</si>
  <si>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</si>
  <si>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</si>
  <si>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</si>
  <si>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</si>
  <si>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</si>
  <si>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</si>
  <si>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</si>
  <si>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</si>
  <si>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</si>
  <si>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</si>
  <si>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</si>
  <si>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</si>
  <si>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</si>
  <si>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</si>
  <si>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</si>
  <si>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</si>
  <si>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</si>
  <si>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</si>
  <si>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</si>
  <si>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</si>
  <si>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</si>
  <si>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</si>
  <si>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</si>
  <si>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</si>
  <si>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</si>
  <si>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</si>
  <si>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</si>
  <si>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</si>
  <si>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</si>
  <si>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</si>
  <si>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</si>
  <si>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</si>
  <si>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</si>
  <si>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</si>
  <si>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</si>
  <si>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</si>
  <si>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</si>
  <si>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</si>
  <si>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</si>
  <si>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</si>
  <si>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</si>
  <si>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</si>
  <si>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</si>
  <si>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</si>
  <si>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</si>
  <si>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</si>
  <si>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</si>
  <si>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</si>
  <si>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</si>
  <si>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</si>
  <si>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</si>
  <si>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</si>
  <si>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</si>
  <si>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</si>
  <si>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</si>
  <si>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</si>
  <si>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</si>
  <si>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</si>
  <si>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</si>
  <si>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</si>
  <si>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</si>
  <si>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</si>
  <si>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</si>
  <si>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</si>
  <si>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</si>
  <si>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</si>
  <si>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</si>
  <si>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</si>
  <si>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</si>
  <si>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</si>
  <si>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</si>
  <si>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</si>
  <si>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</si>
  <si>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</si>
  <si>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</si>
  <si>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</si>
  <si>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</si>
  <si>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</si>
  <si>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</si>
  <si>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</si>
  <si>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</si>
  <si>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</si>
  <si>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</si>
  <si>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</si>
  <si>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</si>
  <si>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</si>
  <si>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</si>
  <si>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</si>
  <si>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</si>
  <si>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</si>
  <si>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</si>
  <si>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</si>
  <si>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</si>
  <si>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</si>
  <si>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</si>
  <si>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</si>
  <si>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</si>
  <si>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</si>
  <si>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</si>
  <si>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</si>
  <si>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</si>
  <si>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</si>
  <si>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</si>
  <si>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</si>
  <si>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</si>
  <si>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</si>
  <si>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</si>
  <si>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</si>
  <si>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</si>
  <si>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</si>
  <si>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</si>
  <si>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</si>
  <si>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</si>
  <si>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</si>
  <si>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</si>
  <si>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</si>
  <si>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</si>
  <si>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</si>
  <si>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</si>
  <si>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</si>
  <si>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</si>
  <si>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</si>
  <si>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</si>
  <si>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</si>
  <si>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</si>
  <si>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</si>
  <si>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</si>
  <si>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</si>
  <si>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</si>
  <si>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</si>
  <si>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</si>
  <si>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</si>
  <si>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</si>
  <si>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</si>
  <si>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</si>
  <si>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</si>
  <si>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</si>
  <si>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</si>
  <si>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</si>
  <si>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</si>
  <si>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</si>
  <si>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</si>
  <si>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</si>
  <si>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</si>
  <si>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</si>
  <si>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</si>
  <si>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</si>
  <si>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</si>
  <si>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</si>
  <si>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</si>
  <si>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</si>
  <si>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</si>
  <si>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</si>
  <si>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</si>
  <si>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</si>
  <si>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</si>
  <si>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</si>
  <si>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</si>
  <si>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</si>
  <si>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</si>
  <si>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</si>
  <si>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</si>
  <si>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</si>
  <si>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</si>
  <si>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</si>
  <si>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</si>
  <si>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</si>
  <si>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</si>
  <si>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</si>
  <si>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</si>
  <si>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</si>
  <si>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</si>
  <si>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</si>
  <si>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</si>
  <si>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</si>
  <si>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</si>
  <si>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</si>
  <si>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</si>
  <si>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</si>
  <si>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</si>
  <si>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</si>
  <si>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</si>
  <si>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</si>
  <si>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</si>
  <si>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</si>
  <si>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</si>
  <si>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</si>
  <si>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</si>
  <si>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</si>
  <si>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</si>
  <si>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</si>
  <si>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</si>
  <si>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</si>
  <si>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</si>
  <si>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</si>
  <si>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</si>
  <si>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</si>
  <si>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</si>
  <si>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</si>
  <si>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</si>
  <si>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</si>
  <si>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</si>
  <si>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</si>
  <si>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</si>
  <si>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</si>
  <si>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</si>
  <si>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</si>
  <si>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</si>
  <si>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</si>
  <si>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</si>
  <si>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</si>
  <si>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</si>
  <si>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</si>
  <si>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</si>
  <si>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</si>
  <si>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</si>
  <si>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</si>
  <si>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</si>
  <si>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</si>
  <si>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</si>
  <si>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</si>
  <si>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</si>
  <si>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</si>
  <si>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</si>
  <si>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</si>
  <si>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</si>
  <si>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</si>
  <si>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</si>
  <si>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</si>
  <si>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</si>
  <si>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</si>
  <si>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</si>
  <si>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</si>
  <si>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</si>
  <si>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</si>
  <si>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</si>
  <si>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</si>
  <si>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</si>
  <si>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</si>
  <si>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</si>
  <si>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</si>
  <si>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</si>
  <si>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</si>
  <si>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</si>
  <si>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</si>
  <si>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</si>
  <si>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</si>
  <si>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</si>
  <si>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</si>
  <si>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</si>
  <si>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</si>
  <si>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</si>
  <si>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</si>
  <si>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</si>
  <si>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</si>
  <si>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</si>
  <si>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</si>
  <si>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</si>
  <si>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</si>
  <si>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</si>
  <si>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</si>
  <si>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</si>
  <si>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</si>
  <si>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</si>
  <si>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</si>
  <si>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</si>
  <si>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</si>
  <si>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</si>
  <si>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</si>
  <si>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</si>
  <si>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</si>
  <si>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</si>
  <si>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</si>
  <si>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</si>
  <si>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</si>
  <si>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</si>
  <si>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</si>
  <si>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</si>
  <si>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</si>
  <si>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</si>
  <si>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</si>
  <si>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</si>
  <si>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</si>
  <si>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</si>
  <si>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</si>
  <si>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</si>
  <si>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</si>
  <si>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</si>
  <si>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</si>
  <si>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</si>
  <si>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</si>
  <si>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</si>
  <si>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</si>
  <si>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</si>
  <si>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</si>
  <si>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</si>
  <si>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</si>
  <si>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</si>
  <si>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</si>
  <si>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</si>
  <si>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</si>
  <si>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</si>
  <si>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</si>
  <si>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</si>
  <si>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</si>
  <si>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</si>
  <si>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</si>
  <si>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</si>
  <si>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</si>
  <si>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</si>
  <si>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</si>
  <si>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</si>
  <si>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</si>
  <si>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</si>
  <si>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</si>
  <si>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</si>
  <si>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</si>
  <si>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</si>
  <si>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</si>
  <si>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</si>
  <si>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</si>
  <si>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</si>
  <si>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</si>
  <si>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</si>
  <si>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</si>
  <si>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</si>
  <si>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</si>
  <si>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</si>
  <si>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</si>
  <si>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</si>
  <si>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</si>
  <si>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</si>
  <si>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</si>
  <si>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</si>
  <si>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</si>
  <si>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</si>
  <si>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</si>
  <si>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</si>
  <si>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</si>
  <si>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</si>
  <si>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</si>
  <si>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</si>
  <si>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</si>
  <si>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</si>
  <si>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</si>
  <si>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</si>
  <si>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</si>
  <si>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</si>
  <si>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</si>
  <si>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</si>
  <si>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</si>
  <si>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</si>
  <si>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</si>
  <si>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</si>
  <si>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</si>
  <si>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</si>
  <si>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</si>
  <si>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</si>
  <si>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</si>
  <si>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</si>
  <si>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</si>
  <si>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</si>
  <si>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</si>
  <si>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</si>
  <si>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</si>
  <si>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</si>
  <si>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</si>
  <si>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</si>
  <si>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</si>
  <si>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</si>
  <si>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</si>
  <si>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</si>
  <si>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</si>
  <si>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</si>
  <si>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</si>
  <si>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</si>
  <si>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</si>
  <si>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</si>
  <si>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</si>
  <si>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</si>
  <si>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</si>
  <si>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</si>
  <si>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</si>
  <si>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</si>
  <si>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</si>
  <si>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</si>
  <si>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</si>
  <si>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</si>
  <si>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</si>
  <si>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</si>
  <si>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</si>
  <si>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</si>
  <si>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</si>
  <si>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</si>
  <si>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</si>
  <si>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</si>
  <si>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</si>
  <si>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</si>
  <si>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</si>
  <si>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</si>
  <si>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</si>
  <si>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</si>
  <si>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</si>
  <si>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</si>
  <si>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</si>
  <si>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</si>
  <si>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</si>
  <si>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</si>
  <si>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</si>
  <si>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</si>
  <si>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</si>
  <si>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</si>
  <si>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</si>
  <si>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</si>
  <si>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</si>
  <si>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</si>
  <si>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</si>
  <si>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</si>
  <si>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</si>
  <si>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</si>
  <si>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</si>
  <si>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</si>
  <si>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</si>
  <si>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</si>
  <si>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</si>
  <si>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</si>
  <si>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</si>
  <si>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</si>
  <si>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</si>
  <si>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</si>
  <si>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</si>
  <si>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</si>
  <si>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</si>
  <si>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</si>
  <si>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</si>
  <si>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</si>
  <si>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</si>
  <si>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</si>
  <si>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</si>
  <si>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</si>
  <si>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</si>
  <si>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</si>
  <si>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</si>
  <si>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</si>
  <si>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</si>
  <si>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</si>
  <si>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</si>
  <si>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</si>
  <si>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</si>
  <si>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</si>
  <si>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</si>
  <si>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</si>
  <si>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</si>
  <si>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</si>
  <si>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</si>
  <si>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</si>
  <si>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</si>
  <si>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</si>
  <si>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</si>
  <si>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</si>
  <si>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</si>
  <si>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</si>
  <si>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</si>
  <si>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</si>
  <si>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</si>
  <si>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</si>
  <si>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</si>
  <si>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</si>
  <si>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</si>
  <si>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</si>
  <si>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</si>
  <si>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</si>
  <si>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</si>
  <si>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</si>
  <si>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</si>
  <si>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</si>
  <si>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</si>
  <si>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</si>
  <si>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</si>
  <si>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</si>
  <si>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</si>
  <si>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</si>
  <si>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</si>
  <si>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</si>
  <si>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</si>
  <si>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</si>
  <si>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</si>
  <si>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</si>
  <si>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</si>
  <si>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</si>
  <si>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</si>
  <si>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</si>
  <si>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</si>
  <si>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</si>
  <si>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</si>
  <si>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</si>
  <si>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</si>
  <si>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</si>
  <si>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</si>
  <si>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</si>
  <si>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</si>
  <si>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</si>
  <si>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</si>
  <si>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</si>
  <si>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</si>
  <si>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</si>
  <si>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</si>
  <si>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</si>
  <si>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</si>
  <si>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</si>
  <si>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</si>
  <si>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</si>
  <si>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</si>
  <si>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</si>
  <si>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</si>
  <si>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</si>
  <si>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</si>
  <si>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</si>
  <si>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</si>
  <si>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</si>
  <si>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</si>
  <si>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</si>
  <si>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</si>
  <si>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</si>
  <si>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</si>
  <si>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</si>
  <si>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</si>
  <si>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</si>
  <si>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</si>
  <si>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</si>
  <si>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</si>
  <si>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</si>
  <si>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</si>
  <si>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</si>
  <si>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</si>
  <si>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</si>
  <si>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</si>
  <si>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</si>
  <si>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</si>
  <si>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</si>
  <si>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</si>
  <si>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</si>
  <si>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</si>
  <si>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</si>
  <si>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</si>
  <si>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</si>
  <si>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</si>
  <si>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</si>
  <si>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</si>
  <si>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</si>
  <si>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</si>
  <si>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</si>
  <si>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</si>
  <si>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</si>
  <si>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</si>
  <si>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</si>
  <si>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</si>
  <si>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</si>
  <si>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</si>
  <si>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</si>
  <si>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</si>
  <si>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</si>
  <si>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</si>
  <si>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</si>
  <si>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</si>
  <si>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</si>
  <si>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</si>
  <si>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</si>
  <si>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</si>
  <si>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</si>
  <si>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</si>
  <si>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</si>
  <si>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</si>
  <si>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</si>
  <si>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</si>
  <si>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</si>
  <si>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</si>
  <si>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</si>
  <si>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</si>
  <si>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</si>
  <si>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</si>
  <si>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</si>
  <si>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</si>
  <si>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</si>
  <si>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</si>
  <si>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</si>
  <si>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</si>
  <si>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</si>
  <si>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</si>
  <si>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</si>
  <si>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</si>
  <si>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</si>
  <si>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</si>
  <si>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</si>
  <si>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</si>
  <si>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</si>
  <si>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</si>
  <si>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</si>
  <si>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</si>
  <si>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</si>
  <si>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</si>
  <si>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</si>
  <si>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</si>
  <si>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</si>
  <si>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</si>
  <si>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</si>
  <si>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</si>
  <si>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</si>
  <si>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</si>
  <si>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</si>
  <si>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</si>
  <si>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</si>
  <si>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</si>
  <si>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</si>
  <si>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</si>
  <si>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</si>
  <si>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</si>
  <si>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</si>
  <si>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</si>
  <si>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</si>
  <si>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</si>
  <si>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</si>
  <si>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</si>
  <si>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</si>
  <si>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</si>
  <si>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</si>
  <si>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</si>
  <si>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</si>
  <si>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</si>
  <si>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</si>
  <si>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</si>
  <si>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</si>
  <si>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</si>
  <si>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</si>
  <si>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</si>
  <si>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</si>
  <si>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</si>
  <si>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</si>
  <si>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</si>
  <si>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</si>
  <si>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</si>
  <si>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</si>
  <si>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</si>
  <si>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</si>
  <si>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</si>
  <si>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</si>
  <si>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</si>
  <si>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</si>
  <si>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</si>
  <si>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</si>
  <si>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</si>
  <si>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</si>
  <si>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</si>
  <si>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</si>
  <si>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</si>
  <si>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</si>
  <si>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</si>
  <si>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</si>
  <si>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</si>
  <si>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</si>
  <si>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</si>
  <si>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</si>
  <si>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</si>
  <si>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</si>
  <si>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</si>
  <si>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</si>
  <si>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</si>
  <si>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</si>
  <si>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</si>
  <si>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</si>
  <si>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</si>
  <si>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</si>
  <si>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</si>
  <si>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</si>
  <si>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</si>
  <si>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</si>
  <si>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</si>
  <si>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</si>
  <si>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</si>
  <si>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</si>
  <si>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</si>
  <si>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</si>
  <si>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</si>
  <si>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</si>
  <si>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</si>
  <si>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</si>
  <si>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</si>
  <si>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</si>
  <si>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</si>
  <si>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</si>
  <si>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</si>
  <si>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</si>
  <si>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</si>
  <si>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</si>
  <si>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</si>
  <si>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</si>
  <si>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</si>
  <si>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</si>
  <si>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</si>
  <si>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</si>
  <si>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</si>
  <si>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</si>
  <si>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</si>
  <si>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</si>
  <si>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</si>
  <si>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</si>
  <si>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</si>
  <si>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</si>
  <si>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</si>
  <si>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</si>
  <si>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</si>
  <si>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</si>
  <si>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</si>
  <si>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</si>
  <si>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</si>
  <si>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</si>
  <si>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</si>
  <si>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</si>
  <si>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</si>
  <si>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</si>
  <si>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</si>
  <si>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</si>
  <si>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</si>
  <si>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</si>
  <si>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</si>
  <si>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</si>
  <si>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</si>
  <si>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</si>
  <si>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</si>
  <si>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</si>
  <si>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</si>
  <si>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</si>
  <si>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</si>
  <si>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</si>
  <si>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</si>
  <si>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</si>
  <si>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</si>
  <si>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</si>
  <si>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</si>
  <si>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</si>
  <si>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</si>
  <si>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</si>
  <si>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</si>
  <si>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</si>
  <si>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</si>
  <si>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</si>
  <si>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</si>
  <si>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</si>
  <si>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</si>
  <si>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</si>
  <si>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</si>
  <si>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</si>
  <si>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</si>
  <si>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</si>
  <si>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</si>
  <si>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</si>
  <si>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</si>
  <si>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</si>
  <si>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</si>
  <si>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</si>
  <si>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</si>
  <si>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</si>
  <si>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</si>
  <si>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</si>
  <si>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</si>
  <si>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</si>
  <si>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</si>
  <si>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</si>
  <si>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</si>
  <si>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</si>
  <si>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</si>
  <si>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</si>
  <si>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</si>
  <si>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</si>
  <si>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</si>
  <si>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</si>
  <si>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</si>
  <si>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</si>
  <si>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</si>
  <si>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</si>
  <si>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</si>
  <si>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</si>
  <si>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</si>
  <si>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</si>
  <si>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</si>
  <si>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</si>
  <si>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</si>
  <si>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</si>
  <si>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</si>
  <si>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</si>
  <si>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</si>
  <si>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</si>
  <si>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</si>
  <si>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</si>
  <si>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</si>
  <si>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</si>
  <si>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</si>
  <si>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</si>
  <si>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</si>
  <si>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</si>
  <si>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</si>
  <si>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</si>
  <si>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</si>
  <si>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</si>
  <si>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</si>
  <si>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</si>
  <si>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</si>
  <si>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</si>
  <si>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</si>
  <si>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</si>
  <si>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</si>
  <si>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</si>
  <si>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</si>
  <si>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</si>
  <si>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</si>
  <si>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</si>
  <si>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</si>
  <si>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</si>
  <si>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</si>
  <si>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</si>
  <si>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</si>
  <si>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</si>
  <si>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</si>
  <si>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</si>
  <si>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</si>
  <si>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</si>
  <si>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</si>
  <si>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</si>
  <si>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</si>
  <si>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</si>
  <si>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</si>
  <si>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</si>
  <si>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</si>
  <si>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</si>
  <si>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</si>
  <si>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</si>
  <si>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</si>
  <si>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</si>
  <si>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</si>
  <si>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</si>
  <si>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</si>
  <si>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</si>
  <si>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</si>
  <si>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</si>
  <si>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</si>
  <si>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</si>
  <si>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</si>
  <si>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</si>
  <si>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</si>
  <si>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</si>
  <si>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</si>
  <si>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</si>
  <si>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</si>
  <si>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</si>
  <si>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</si>
  <si>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</si>
  <si>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</si>
  <si>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</si>
  <si>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</si>
  <si>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</si>
  <si>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</si>
  <si>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</si>
  <si>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</si>
  <si>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</si>
  <si>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</si>
  <si>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</si>
  <si>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</si>
  <si>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</si>
  <si>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</si>
  <si>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</si>
  <si>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</si>
  <si>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</si>
  <si>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</si>
  <si>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</si>
  <si>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</si>
  <si>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</si>
  <si>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</si>
  <si>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</si>
  <si>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</si>
  <si>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</si>
  <si>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</si>
  <si>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</si>
  <si>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</si>
  <si>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</si>
  <si>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</si>
  <si>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</si>
  <si>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</si>
  <si>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</si>
  <si>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</si>
  <si>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</si>
  <si>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</si>
  <si>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</si>
  <si>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</si>
  <si>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</si>
  <si>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</si>
  <si>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</si>
  <si>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</si>
  <si>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</si>
  <si>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</si>
  <si>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</si>
  <si>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</si>
  <si>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</si>
  <si>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</si>
  <si>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</si>
  <si>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</si>
  <si>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</si>
  <si>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</si>
  <si>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</si>
  <si>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</si>
  <si>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</si>
  <si>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</si>
  <si>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</si>
  <si>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</si>
  <si>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</si>
  <si>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</si>
  <si>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</si>
  <si>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</si>
  <si>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</si>
  <si>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</si>
  <si>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</si>
  <si>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</si>
  <si>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</si>
  <si>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</si>
  <si>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</si>
  <si>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</si>
  <si>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</si>
  <si>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</si>
  <si>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</si>
  <si>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</si>
  <si>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</si>
  <si>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</si>
  <si>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</si>
  <si>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</si>
  <si>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</si>
  <si>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</si>
  <si>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</si>
  <si>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</si>
  <si>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</si>
  <si>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</si>
  <si>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</si>
  <si>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</si>
  <si>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</si>
  <si>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</si>
  <si>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</si>
  <si>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</si>
  <si>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</si>
  <si>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</si>
  <si>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</si>
  <si>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</si>
  <si>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</si>
  <si>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</si>
  <si>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</si>
  <si>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</si>
  <si>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</si>
  <si>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</si>
  <si>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</si>
  <si>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</si>
  <si>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</si>
  <si>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</si>
  <si>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</si>
  <si>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</si>
  <si>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</si>
  <si>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</si>
  <si>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</si>
  <si>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</si>
  <si>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</si>
  <si>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</si>
  <si>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</si>
  <si>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</si>
  <si>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</si>
  <si>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</si>
  <si>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</si>
  <si>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</si>
  <si>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</si>
  <si>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</si>
  <si>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</si>
  <si>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</si>
  <si>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</si>
  <si>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</si>
  <si>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</si>
  <si>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</si>
  <si>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</si>
  <si>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</si>
  <si>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</si>
  <si>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</si>
  <si>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</si>
  <si>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</si>
  <si>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</si>
  <si>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</si>
  <si>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</si>
  <si>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</si>
  <si>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</si>
  <si>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</si>
  <si>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</si>
  <si>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</si>
  <si>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</si>
  <si>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</si>
  <si>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</si>
  <si>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</si>
  <si>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</si>
  <si>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</si>
  <si>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</si>
  <si>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</si>
  <si>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</si>
  <si>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</si>
  <si>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</si>
  <si>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</si>
  <si>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</si>
  <si>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</si>
  <si>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</si>
  <si>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</si>
  <si>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</si>
  <si>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</si>
  <si>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</si>
  <si>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</si>
  <si>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</si>
  <si>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</si>
  <si>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</si>
  <si>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</si>
  <si>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</si>
  <si>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</si>
  <si>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</si>
  <si>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</si>
  <si>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</si>
  <si>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</si>
  <si>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</si>
  <si>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</si>
  <si>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</si>
  <si>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</si>
  <si>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</si>
  <si>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</si>
  <si>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</si>
  <si>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</si>
  <si>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</si>
  <si>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</si>
  <si>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</si>
  <si>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</si>
  <si>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</si>
  <si>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</si>
  <si>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</si>
  <si>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</si>
  <si>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</si>
  <si>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</si>
  <si>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</si>
  <si>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</si>
  <si>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</si>
  <si>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</si>
  <si>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</si>
  <si>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</si>
  <si>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</si>
  <si>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</si>
  <si>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</si>
  <si>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</si>
  <si>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</si>
  <si>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</si>
  <si>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</si>
  <si>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</si>
  <si>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</si>
  <si>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</si>
  <si>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</si>
  <si>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</si>
  <si>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</si>
  <si>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</si>
  <si>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</si>
  <si>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</si>
  <si>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</si>
  <si>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</si>
  <si>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</si>
  <si>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</si>
  <si>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</si>
  <si>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</si>
  <si>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</si>
  <si>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</si>
  <si>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</si>
  <si>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</si>
  <si>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</si>
  <si>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</si>
  <si>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</si>
  <si>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</si>
  <si>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</si>
  <si>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</si>
  <si>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</si>
  <si>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</si>
  <si>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</si>
  <si>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</si>
  <si>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</si>
  <si>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</si>
  <si>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</si>
  <si>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</si>
  <si>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</si>
  <si>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</si>
  <si>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</si>
  <si>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</si>
  <si>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</si>
  <si>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</si>
  <si>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</si>
  <si>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</si>
  <si>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</si>
  <si>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</si>
  <si>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</si>
  <si>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</si>
  <si>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</si>
  <si>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</si>
  <si>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</si>
  <si>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</si>
  <si>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</si>
  <si>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</si>
  <si>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</si>
  <si>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</si>
  <si>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</si>
  <si>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</si>
  <si>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</si>
  <si>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</si>
  <si>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</si>
  <si>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</si>
  <si>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</si>
  <si>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</si>
  <si>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</si>
  <si>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</si>
  <si>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</si>
  <si>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</si>
  <si>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</si>
  <si>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</si>
  <si>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</si>
  <si>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</si>
  <si>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</si>
  <si>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</si>
  <si>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</si>
  <si>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</si>
  <si>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</si>
  <si>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</si>
  <si>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</si>
  <si>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</si>
  <si>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</si>
  <si>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</si>
  <si>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</si>
  <si>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</si>
  <si>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</si>
  <si>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</si>
  <si>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</si>
  <si>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</si>
  <si>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</si>
  <si>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</si>
  <si>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</si>
  <si>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</si>
  <si>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</si>
  <si>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</si>
  <si>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</si>
  <si>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</si>
  <si>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</si>
  <si>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</si>
  <si>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</si>
  <si>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</si>
  <si>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</si>
  <si>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</si>
  <si>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</si>
  <si>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</si>
  <si>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</si>
  <si>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</si>
  <si>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</si>
  <si>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</si>
  <si>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</si>
  <si>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</si>
  <si>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</si>
  <si>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</si>
  <si>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</si>
  <si>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</si>
  <si>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</si>
  <si>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</si>
  <si>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</si>
  <si>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</si>
  <si>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</si>
  <si>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</si>
  <si>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</si>
  <si>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</si>
  <si>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</si>
  <si>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</si>
  <si>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</si>
  <si>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</si>
  <si>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</si>
  <si>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</si>
  <si>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</si>
  <si>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</si>
  <si>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</si>
  <si>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</si>
  <si>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</si>
  <si>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</si>
  <si>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</si>
  <si>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</si>
  <si>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</si>
  <si>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</si>
  <si>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</si>
  <si>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</si>
  <si>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</si>
  <si>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</si>
  <si>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</si>
  <si>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</si>
  <si>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</si>
  <si>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</si>
  <si>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</si>
  <si>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</si>
  <si>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</si>
  <si>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</si>
  <si>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</si>
  <si>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</si>
  <si>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</si>
  <si>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</si>
  <si>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</si>
  <si>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</si>
  <si>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</si>
  <si>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</si>
  <si>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</si>
  <si>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</si>
  <si>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</si>
  <si>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</si>
  <si>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</si>
  <si>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</si>
  <si>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</si>
  <si>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</si>
  <si>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</si>
  <si>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</si>
  <si>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</si>
  <si>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</si>
  <si>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</si>
  <si>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</si>
  <si>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</si>
  <si>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</si>
  <si>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</si>
  <si>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</si>
  <si>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</si>
  <si>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</si>
  <si>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</si>
  <si>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</si>
  <si>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</si>
  <si>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</si>
  <si>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</si>
  <si>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</si>
  <si>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</si>
  <si>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</si>
  <si>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</si>
  <si>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</si>
  <si>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</si>
  <si>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</si>
  <si>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</si>
  <si>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</si>
  <si>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</si>
  <si>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</si>
  <si>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</si>
  <si>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</si>
  <si>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</si>
  <si>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</si>
  <si>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</si>
  <si>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</si>
  <si>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</si>
  <si>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</si>
  <si>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</si>
  <si>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</si>
  <si>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</si>
  <si>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</si>
  <si>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</si>
  <si>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</si>
  <si>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</si>
  <si>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</si>
  <si>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</si>
  <si>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</si>
  <si>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</si>
  <si>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</si>
  <si>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</si>
  <si>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</si>
  <si>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</si>
  <si>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</si>
  <si>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</si>
  <si>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</si>
  <si>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</si>
  <si>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</si>
  <si>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</si>
  <si>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</si>
  <si>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</si>
  <si>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</si>
  <si>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</si>
  <si>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</si>
  <si>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</si>
  <si>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</si>
  <si>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</si>
  <si>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</si>
  <si>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</si>
  <si>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</si>
  <si>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</si>
  <si>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</si>
  <si>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</si>
  <si>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</si>
  <si>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</si>
  <si>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</si>
  <si>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</si>
  <si>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</si>
  <si>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</si>
  <si>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</si>
  <si>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</si>
  <si>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</si>
  <si>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</si>
  <si>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</si>
  <si>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</si>
  <si>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</si>
  <si>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</si>
  <si>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</si>
  <si>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</si>
  <si>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</si>
  <si>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</si>
  <si>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</si>
  <si>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</si>
  <si>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</si>
  <si>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</si>
  <si>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</si>
  <si>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</si>
  <si>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</si>
  <si>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</si>
  <si>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</si>
  <si>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</si>
  <si>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</si>
  <si>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</si>
  <si>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</si>
  <si>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</si>
  <si>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</si>
  <si>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</si>
  <si>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</si>
  <si>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</si>
  <si>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</si>
  <si>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</si>
  <si>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</si>
  <si>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</si>
  <si>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</si>
  <si>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</si>
  <si>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</si>
  <si>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</si>
  <si>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</si>
  <si>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</si>
  <si>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</si>
  <si>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</si>
  <si>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</si>
  <si>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</si>
  <si>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</si>
  <si>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</si>
  <si>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</si>
  <si>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</si>
  <si>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</si>
  <si>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</si>
  <si>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</si>
  <si>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</si>
  <si>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</si>
  <si>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</si>
  <si>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</si>
  <si>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</si>
  <si>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</si>
  <si>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</si>
  <si>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</si>
  <si>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</si>
  <si>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</si>
  <si>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</si>
  <si>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</si>
  <si>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</si>
  <si>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</si>
  <si>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</si>
  <si>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</si>
  <si>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</si>
  <si>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</si>
  <si>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</si>
  <si>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</si>
  <si>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</si>
  <si>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</si>
  <si>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</si>
  <si>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</si>
  <si>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</si>
  <si>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</si>
  <si>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</si>
  <si>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</si>
  <si>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</si>
  <si>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</si>
  <si>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</si>
  <si>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</si>
  <si>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</si>
  <si>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</si>
  <si>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</si>
  <si>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</si>
  <si>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</si>
  <si>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</si>
  <si>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</si>
  <si>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</si>
  <si>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</si>
  <si>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</si>
  <si>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</si>
  <si>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</si>
  <si>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</si>
  <si>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</si>
  <si>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</si>
  <si>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</si>
  <si>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</si>
  <si>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</si>
  <si>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</si>
  <si>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</si>
  <si>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</si>
  <si>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</si>
  <si>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</si>
  <si>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</si>
  <si>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</si>
  <si>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</si>
  <si>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</si>
  <si>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</si>
  <si>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</si>
  <si>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</si>
  <si>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</si>
  <si>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</si>
  <si>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</si>
  <si>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</si>
  <si>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</si>
  <si>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</si>
  <si>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</si>
  <si>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</si>
  <si>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</si>
  <si>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</si>
  <si>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</si>
  <si>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</si>
  <si>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</si>
  <si>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</si>
  <si>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</si>
  <si>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</si>
  <si>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</si>
  <si>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</si>
  <si>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</si>
  <si>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</si>
  <si>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</si>
  <si>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</si>
  <si>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</si>
  <si>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</si>
  <si>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</si>
  <si>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</si>
  <si>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</si>
  <si>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</si>
  <si>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</si>
  <si>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</si>
  <si>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</si>
  <si>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</si>
  <si>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</si>
  <si>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</si>
  <si>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</si>
  <si>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</si>
  <si>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</si>
  <si>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</si>
  <si>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</si>
  <si>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</si>
  <si>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</si>
  <si>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</si>
  <si>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</si>
  <si>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</si>
  <si>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</si>
  <si>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</si>
  <si>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</si>
  <si>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</si>
  <si>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</si>
  <si>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</si>
  <si>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</si>
  <si>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</si>
  <si>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</si>
  <si>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</si>
  <si>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</si>
  <si>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</si>
  <si>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</si>
  <si>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</si>
  <si>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</si>
  <si>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</si>
  <si>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</si>
  <si>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</si>
  <si>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</si>
  <si>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</si>
  <si>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</si>
  <si>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</si>
  <si>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</si>
  <si>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</si>
  <si>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</si>
  <si>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</si>
  <si>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</si>
  <si>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</si>
  <si>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</si>
  <si>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</si>
  <si>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</si>
  <si>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</si>
  <si>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</si>
  <si>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</si>
  <si>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</si>
  <si>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</si>
  <si>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</si>
  <si>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</si>
  <si>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</si>
  <si>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</si>
  <si>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</si>
  <si>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</si>
  <si>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</si>
  <si>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</si>
  <si>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</si>
  <si>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</si>
  <si>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</si>
  <si>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</si>
  <si>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</si>
  <si>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</si>
  <si>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</si>
  <si>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</si>
  <si>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</si>
  <si>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</si>
  <si>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</si>
  <si>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</si>
  <si>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</si>
  <si>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</si>
  <si>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</si>
  <si>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</si>
  <si>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</si>
  <si>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</si>
  <si>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</si>
  <si>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</si>
  <si>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</si>
  <si>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</si>
  <si>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</si>
  <si>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</si>
  <si>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</si>
  <si>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</si>
  <si>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</si>
  <si>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</si>
  <si>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</si>
  <si>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</si>
  <si>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</si>
  <si>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</si>
  <si>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</si>
  <si>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</si>
  <si>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</si>
  <si>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</si>
  <si>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</si>
  <si>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</si>
  <si>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</si>
  <si>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</si>
  <si>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</si>
  <si>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</si>
  <si>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</si>
  <si>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</si>
  <si>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</si>
  <si>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</si>
  <si>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</si>
  <si>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</si>
  <si>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</si>
  <si>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</si>
  <si>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</si>
  <si>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</si>
  <si>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</si>
  <si>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</si>
  <si>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</si>
  <si>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</si>
  <si>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</si>
  <si>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</si>
  <si>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</si>
  <si>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</si>
  <si>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</si>
  <si>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</si>
  <si>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</si>
  <si>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</si>
  <si>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</si>
  <si>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</si>
  <si>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</si>
  <si>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</si>
  <si>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</si>
  <si>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</si>
  <si>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</si>
  <si>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</si>
  <si>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</si>
  <si>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</si>
  <si>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</si>
  <si>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</si>
  <si>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</si>
  <si>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</si>
  <si>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</si>
  <si>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</si>
  <si>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</si>
  <si>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</si>
  <si>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</si>
  <si>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</si>
  <si>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</si>
  <si>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</si>
  <si>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</si>
  <si>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</si>
  <si>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</si>
  <si>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</si>
  <si>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</si>
  <si>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</si>
  <si>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</si>
  <si>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</si>
  <si>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</si>
  <si>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</si>
  <si>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</si>
  <si>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</si>
  <si>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</si>
  <si>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</si>
  <si>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</si>
  <si>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</si>
  <si>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</si>
  <si>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</si>
  <si>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</si>
  <si>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</si>
  <si>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</si>
  <si>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</si>
  <si>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</si>
  <si>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</si>
  <si>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</si>
  <si>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</si>
  <si>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</si>
  <si>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</si>
  <si>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</si>
  <si>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</si>
  <si>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</si>
  <si>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</si>
  <si>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</si>
  <si>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</si>
  <si>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</si>
  <si>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</si>
  <si>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</si>
  <si>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</si>
  <si>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</si>
  <si>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</si>
  <si>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</si>
  <si>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</si>
  <si>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</si>
  <si>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</si>
  <si>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</si>
  <si>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</si>
  <si>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</si>
  <si>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</si>
  <si>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</si>
  <si>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</si>
  <si>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</si>
  <si>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</si>
  <si>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</si>
  <si>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</si>
  <si>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</si>
  <si>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</si>
  <si>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</si>
  <si>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</si>
  <si>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</si>
  <si>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</si>
  <si>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</si>
  <si>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</si>
  <si>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</si>
  <si>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</si>
  <si>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</si>
  <si>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</si>
  <si>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</si>
  <si>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</si>
  <si>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</si>
  <si>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</si>
  <si>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</si>
  <si>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</si>
  <si>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</si>
  <si>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</si>
  <si>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</si>
  <si>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</si>
  <si>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</si>
  <si>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</si>
  <si>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</si>
  <si>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</si>
  <si>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</si>
  <si>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</si>
  <si>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</si>
  <si>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</si>
  <si>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</si>
  <si>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</si>
  <si>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</si>
  <si>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</si>
  <si>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</si>
  <si>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</si>
  <si>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</si>
  <si>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</si>
  <si>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</si>
  <si>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</si>
  <si>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</si>
  <si>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</si>
  <si>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</si>
  <si>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</si>
  <si>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</si>
  <si>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</si>
  <si>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</si>
  <si>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</si>
  <si>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</si>
  <si>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</si>
  <si>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</si>
  <si>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</si>
  <si>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</si>
  <si>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</si>
  <si>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</si>
  <si>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</si>
  <si>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</si>
  <si>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</si>
  <si>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</si>
  <si>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</si>
  <si>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</si>
  <si>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</si>
  <si>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</si>
  <si>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</si>
  <si>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</si>
  <si>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</si>
  <si>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</si>
  <si>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</si>
  <si>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</si>
  <si>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</si>
  <si>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</si>
  <si>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</si>
  <si>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</si>
  <si>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</si>
  <si>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</si>
  <si>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</si>
  <si>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</si>
  <si>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</si>
  <si>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</si>
  <si>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</si>
  <si>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</si>
  <si>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</si>
  <si>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</si>
  <si>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</si>
  <si>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</si>
  <si>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</si>
  <si>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</si>
  <si>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</si>
  <si>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</si>
  <si>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</si>
  <si>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</si>
  <si>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</si>
  <si>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</si>
  <si>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</si>
  <si>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</si>
  <si>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</si>
  <si>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</si>
  <si>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</si>
  <si>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</si>
  <si>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</si>
  <si>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</si>
  <si>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</si>
  <si>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</si>
  <si>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</si>
  <si>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</si>
  <si>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</si>
  <si>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</si>
  <si>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</si>
  <si>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</si>
  <si>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</si>
  <si>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</si>
  <si>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</si>
  <si>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</si>
  <si>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</si>
  <si>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</si>
  <si>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</si>
  <si>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</si>
  <si>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</si>
  <si>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</si>
  <si>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</si>
  <si>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</si>
  <si>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</si>
  <si>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</si>
  <si>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</si>
  <si>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</si>
  <si>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</si>
  <si>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</si>
  <si>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</si>
  <si>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</si>
  <si>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</si>
  <si>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</si>
  <si>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</si>
  <si>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</si>
  <si>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</si>
  <si>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</si>
  <si>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</si>
  <si>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</si>
  <si>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</si>
  <si>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</si>
  <si>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</si>
  <si>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</si>
  <si>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</si>
  <si>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</si>
  <si>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</si>
  <si>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</si>
  <si>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</si>
  <si>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</si>
  <si>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</si>
  <si>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</si>
  <si>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</si>
  <si>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</si>
  <si>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</si>
  <si>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</si>
  <si>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</si>
  <si>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</si>
  <si>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</si>
  <si>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</si>
  <si>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</si>
  <si>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</si>
  <si>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</si>
  <si>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</si>
  <si>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</si>
  <si>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</si>
  <si>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</si>
  <si>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</si>
  <si>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</si>
  <si>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</si>
  <si>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</si>
  <si>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</si>
  <si>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</si>
  <si>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</si>
  <si>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</si>
  <si>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</si>
  <si>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</si>
  <si>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</si>
  <si>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</si>
  <si>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</si>
  <si>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</si>
  <si>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</si>
  <si>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</si>
  <si>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</si>
  <si>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</si>
  <si>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</si>
  <si>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</si>
  <si>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</si>
  <si>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</si>
  <si>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</si>
  <si>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</si>
  <si>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</si>
  <si>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</si>
  <si>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</si>
  <si>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</si>
  <si>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</si>
  <si>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</si>
  <si>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</si>
  <si>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</si>
  <si>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</si>
  <si>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</si>
  <si>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</si>
  <si>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</si>
  <si>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</si>
  <si>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</si>
  <si>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</si>
  <si>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</si>
  <si>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</si>
  <si>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</si>
  <si>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</si>
  <si>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</si>
  <si>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</si>
  <si>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</si>
  <si>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</si>
  <si>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</si>
  <si>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</si>
  <si>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</si>
  <si>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</si>
  <si>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</si>
  <si>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</si>
  <si>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</si>
  <si>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</si>
  <si>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</si>
  <si>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</si>
  <si>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</si>
  <si>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</si>
  <si>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</si>
  <si>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</si>
  <si>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</si>
  <si>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</si>
  <si>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</si>
  <si>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</si>
  <si>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</si>
  <si>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</si>
  <si>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</si>
  <si>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</si>
  <si>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</si>
  <si>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</si>
  <si>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</si>
  <si>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</si>
  <si>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</si>
  <si>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</si>
  <si>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</si>
  <si>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</si>
  <si>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</si>
  <si>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</si>
  <si>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</si>
  <si>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</si>
  <si>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</si>
  <si>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</si>
  <si>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</si>
  <si>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</si>
  <si>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</si>
  <si>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</si>
  <si>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</si>
  <si>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</si>
  <si>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</si>
  <si>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</si>
  <si>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</si>
  <si>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</si>
  <si>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</si>
  <si>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</si>
  <si>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</si>
  <si>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</si>
  <si>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</si>
  <si>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</si>
  <si>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</si>
  <si>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</si>
  <si>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</si>
  <si>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</si>
  <si>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</si>
  <si>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</si>
  <si>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</si>
  <si>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</si>
  <si>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</si>
  <si>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</si>
  <si>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</si>
  <si>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</si>
  <si>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</si>
  <si>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</si>
  <si>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</si>
  <si>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</si>
  <si>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</si>
  <si>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</si>
  <si>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</si>
  <si>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</si>
  <si>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</si>
  <si>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</si>
  <si>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</si>
  <si>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</si>
  <si>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</si>
  <si>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</si>
  <si>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</si>
  <si>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</si>
  <si>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</si>
  <si>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</si>
  <si>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</si>
  <si>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</si>
  <si>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</si>
  <si>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</si>
  <si>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</si>
  <si>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</si>
  <si>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</si>
  <si>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</si>
  <si>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</si>
  <si>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</si>
  <si>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</si>
  <si>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</si>
  <si>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</si>
  <si>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</si>
  <si>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</si>
  <si>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</si>
  <si>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</si>
  <si>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</si>
  <si>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</si>
  <si>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</si>
  <si>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</si>
  <si>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</si>
  <si>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</si>
  <si>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</si>
  <si>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</si>
  <si>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</si>
  <si>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</si>
  <si>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</si>
  <si>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</si>
  <si>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</si>
  <si>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</si>
  <si>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</si>
  <si>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</si>
  <si>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</si>
  <si>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</si>
  <si>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</si>
  <si>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</si>
  <si>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</si>
  <si>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</si>
  <si>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</si>
  <si>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</si>
  <si>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</si>
  <si>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</si>
  <si>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</si>
  <si>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</si>
  <si>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</si>
  <si>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</si>
  <si>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</si>
  <si>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</si>
  <si>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</si>
  <si>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</si>
  <si>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</si>
  <si>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</si>
  <si>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</si>
  <si>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</si>
  <si>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</si>
  <si>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</si>
  <si>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</si>
  <si>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</si>
  <si>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</si>
  <si>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</si>
  <si>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</si>
  <si>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</si>
  <si>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</si>
  <si>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</si>
  <si>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</si>
  <si>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</si>
  <si>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</si>
  <si>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</si>
  <si>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</si>
  <si>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</si>
  <si>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</si>
  <si>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</si>
  <si>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</si>
  <si>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</si>
  <si>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</si>
  <si>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</si>
  <si>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</si>
  <si>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</si>
  <si>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</si>
  <si>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</si>
  <si>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</si>
  <si>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</si>
  <si>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</si>
  <si>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</si>
  <si>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</si>
  <si>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</si>
  <si>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</si>
  <si>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</si>
  <si>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</si>
  <si>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</si>
  <si>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</si>
  <si>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</si>
  <si>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</si>
  <si>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</si>
  <si>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</si>
  <si>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</si>
  <si>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</si>
  <si>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</si>
  <si>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</si>
  <si>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</si>
  <si>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</si>
  <si>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</si>
  <si>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</si>
  <si>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</si>
  <si>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</si>
  <si>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</si>
  <si>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</si>
  <si>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</si>
  <si>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</si>
  <si>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</si>
  <si>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</si>
  <si>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</si>
  <si>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</si>
  <si>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</si>
  <si>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</si>
  <si>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</si>
  <si>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</si>
  <si>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</si>
  <si>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</si>
  <si>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</si>
  <si>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</si>
  <si>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</si>
  <si>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</si>
  <si>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</si>
  <si>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</si>
  <si>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</si>
  <si>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</si>
  <si>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</si>
  <si>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</si>
  <si>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</si>
  <si>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</si>
  <si>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</si>
  <si>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</si>
  <si>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</si>
  <si>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</si>
  <si>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</si>
  <si>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</si>
  <si>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</si>
  <si>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</si>
  <si>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</si>
  <si>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</si>
  <si>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</si>
  <si>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</si>
  <si>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</si>
  <si>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</si>
  <si>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</si>
  <si>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</si>
  <si>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</si>
  <si>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</si>
  <si>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</si>
  <si>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</si>
  <si>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</si>
  <si>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</si>
  <si>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</si>
  <si>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</si>
  <si>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</si>
  <si>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</si>
  <si>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</si>
  <si>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</si>
  <si>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</si>
  <si>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</si>
  <si>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</si>
  <si>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</si>
  <si>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</si>
  <si>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</si>
  <si>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</si>
  <si>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</si>
  <si>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</si>
  <si>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</si>
  <si>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</si>
  <si>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</si>
  <si>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</si>
  <si>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</si>
  <si>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</si>
  <si>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</si>
  <si>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</si>
  <si>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</si>
  <si>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</si>
  <si>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</si>
  <si>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</si>
  <si>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</si>
  <si>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</si>
  <si>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</si>
  <si>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</si>
  <si>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</si>
  <si>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</si>
  <si>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</si>
  <si>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</si>
  <si>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</si>
  <si>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</si>
  <si>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</si>
  <si>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</si>
  <si>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</si>
  <si>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</si>
  <si>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</si>
  <si>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</si>
  <si>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</si>
  <si>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</si>
  <si>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</si>
  <si>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</si>
  <si>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</si>
  <si>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</si>
  <si>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</si>
  <si>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</si>
  <si>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</si>
  <si>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</si>
  <si>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</si>
  <si>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</si>
  <si>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</si>
  <si>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</si>
  <si>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</si>
  <si>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</si>
  <si>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</si>
  <si>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</si>
  <si>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</si>
  <si>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</si>
  <si>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</si>
  <si>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</si>
  <si>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</si>
  <si>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</si>
  <si>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</si>
  <si>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</si>
  <si>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</si>
  <si>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</si>
  <si>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</si>
  <si>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</si>
  <si>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</si>
  <si>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</si>
  <si>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</si>
  <si>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</si>
  <si>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</si>
  <si>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</si>
  <si>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</si>
  <si>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</si>
  <si>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</si>
  <si>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</si>
  <si>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</si>
  <si>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</si>
  <si>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</si>
  <si>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</si>
  <si>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</si>
  <si>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</si>
  <si>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</si>
  <si>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</si>
  <si>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</si>
  <si>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</si>
  <si>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</si>
  <si>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</si>
  <si>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</si>
  <si>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</si>
  <si>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</si>
  <si>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</si>
  <si>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</si>
  <si>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</si>
  <si>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</si>
  <si>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</si>
  <si>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</si>
  <si>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</si>
  <si>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</si>
  <si>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</si>
  <si>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</si>
  <si>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</si>
  <si>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</si>
  <si>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</si>
  <si>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</si>
  <si>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</si>
  <si>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</si>
  <si>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</si>
  <si>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</si>
  <si>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</si>
  <si>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</si>
  <si>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</si>
  <si>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</si>
  <si>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</si>
  <si>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</si>
  <si>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</si>
  <si>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</si>
  <si>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</si>
  <si>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</si>
  <si>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</si>
  <si>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</si>
  <si>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</si>
  <si>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</si>
  <si>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</si>
  <si>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</si>
  <si>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</si>
  <si>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</si>
  <si>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</si>
  <si>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</si>
  <si>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</si>
  <si>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</si>
  <si>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</si>
  <si>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</si>
  <si>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</si>
  <si>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</si>
  <si>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</si>
  <si>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</si>
  <si>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</si>
  <si>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</si>
  <si>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</si>
  <si>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</si>
  <si>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</si>
  <si>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</si>
  <si>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</si>
  <si>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</si>
  <si>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</si>
  <si>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</si>
  <si>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</si>
  <si>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</si>
  <si>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</si>
  <si>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</si>
  <si>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</si>
  <si>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</si>
  <si>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</si>
  <si>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</si>
  <si>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</si>
  <si>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</si>
  <si>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</si>
  <si>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</si>
  <si>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</si>
  <si>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</si>
  <si>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</si>
  <si>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</si>
  <si>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</si>
  <si>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</si>
  <si>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</si>
  <si>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</si>
  <si>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</si>
  <si>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</si>
  <si>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</si>
  <si>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</si>
  <si>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</si>
  <si>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</si>
  <si>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</si>
  <si>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</si>
  <si>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</si>
  <si>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</si>
  <si>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</si>
  <si>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</si>
  <si>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</si>
  <si>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</si>
  <si>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</si>
  <si>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</si>
  <si>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</si>
  <si>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</si>
  <si>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</si>
  <si>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</si>
  <si>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</si>
  <si>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</si>
  <si>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</si>
  <si>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</si>
  <si>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</si>
  <si>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</si>
  <si>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</si>
  <si>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</si>
  <si>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</si>
  <si>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</si>
  <si>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</si>
  <si>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</si>
  <si>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</si>
  <si>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</si>
  <si>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</si>
  <si>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</si>
  <si>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</si>
  <si>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</si>
  <si>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</si>
  <si>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</si>
  <si>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</si>
  <si>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</si>
  <si>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</si>
  <si>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</si>
  <si>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</si>
  <si>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</si>
  <si>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</si>
  <si>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</si>
  <si>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</si>
  <si>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</si>
  <si>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</si>
  <si>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</si>
  <si>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</si>
  <si>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</si>
  <si>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</si>
  <si>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</si>
  <si>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</si>
  <si>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</si>
  <si>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</si>
  <si>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</si>
  <si>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</si>
  <si>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</si>
  <si>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</si>
  <si>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</si>
  <si>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</si>
  <si>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</si>
  <si>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</si>
  <si>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</si>
  <si>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</si>
  <si>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</si>
  <si>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</si>
  <si>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</si>
  <si>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</si>
  <si>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</si>
  <si>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</si>
  <si>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</si>
  <si>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</si>
  <si>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</si>
  <si>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</si>
  <si>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</si>
  <si>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</si>
  <si>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</si>
  <si>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</si>
  <si>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</si>
  <si>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</si>
  <si>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</si>
  <si>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</si>
  <si>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</si>
  <si>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</si>
  <si>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</si>
  <si>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</si>
  <si>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</si>
  <si>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</si>
  <si>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</si>
  <si>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</si>
  <si>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</si>
  <si>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</si>
  <si>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</si>
  <si>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</si>
  <si>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</si>
  <si>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</si>
  <si>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</si>
  <si>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</si>
  <si>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</si>
  <si>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</si>
  <si>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</si>
  <si>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</si>
  <si>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</si>
  <si>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</si>
  <si>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</si>
  <si>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</si>
  <si>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</si>
  <si>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</si>
  <si>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</si>
  <si>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</si>
  <si>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</si>
  <si>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</si>
  <si>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</si>
  <si>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</si>
  <si>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</si>
  <si>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</si>
  <si>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</si>
  <si>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</si>
  <si>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</si>
  <si>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</si>
  <si>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</si>
  <si>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</si>
  <si>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</si>
  <si>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</si>
  <si>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</si>
  <si>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</si>
  <si>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</si>
  <si>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</si>
  <si>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</si>
  <si>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</si>
  <si>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</si>
  <si>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</si>
  <si>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</si>
  <si>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</si>
  <si>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</si>
  <si>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</si>
  <si>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</si>
  <si>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</si>
  <si>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</si>
  <si>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</si>
  <si>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</si>
  <si>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</si>
  <si>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</si>
  <si>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</si>
  <si>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</si>
  <si>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</si>
  <si>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</si>
  <si>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</si>
  <si>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</si>
  <si>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</si>
  <si>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</si>
  <si>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</si>
  <si>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</si>
  <si>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</si>
  <si>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</si>
  <si>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</si>
  <si>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</si>
  <si>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</si>
  <si>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</si>
  <si>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</si>
  <si>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</si>
  <si>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</si>
  <si>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</si>
  <si>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</si>
  <si>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</si>
  <si>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</si>
  <si>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</si>
  <si>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</si>
  <si>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</si>
  <si>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</si>
  <si>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</si>
  <si>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</si>
  <si>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</si>
  <si>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</si>
  <si>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</si>
  <si>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</si>
  <si>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</si>
  <si>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</si>
  <si>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</si>
  <si>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</si>
  <si>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</si>
  <si>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</si>
  <si>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</si>
  <si>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</si>
  <si>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</si>
  <si>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</si>
  <si>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</si>
  <si>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</si>
  <si>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</si>
  <si>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</si>
  <si>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</si>
  <si>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</si>
  <si>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</si>
  <si>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</si>
  <si>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</si>
  <si>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</si>
  <si>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</si>
  <si>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</si>
  <si>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</si>
  <si>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</si>
  <si>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</si>
  <si>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</si>
  <si>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</si>
  <si>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</si>
  <si>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</si>
  <si>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</si>
  <si>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</si>
  <si>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</si>
  <si>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</si>
  <si>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</si>
  <si>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</si>
  <si>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</si>
  <si>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</si>
  <si>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</si>
  <si>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</si>
  <si>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</si>
  <si>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</si>
  <si>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</si>
  <si>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</si>
  <si>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</si>
  <si>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</si>
  <si>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</si>
  <si>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</si>
  <si>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</si>
  <si>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</si>
  <si>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</si>
  <si>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</si>
  <si>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</si>
  <si>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</si>
  <si>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</si>
  <si>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</si>
  <si>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</si>
  <si>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</si>
  <si>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</si>
  <si>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</si>
  <si>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</si>
  <si>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</si>
  <si>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</si>
  <si>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</si>
  <si>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</si>
  <si>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</si>
  <si>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</si>
  <si>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</si>
  <si>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</si>
  <si>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</si>
  <si>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</si>
  <si>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</si>
  <si>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</si>
  <si>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</si>
  <si>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</si>
  <si>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</si>
  <si>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</si>
  <si>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</si>
  <si>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</si>
  <si>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</si>
  <si>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</si>
  <si>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</si>
  <si>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</si>
  <si>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</si>
  <si>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</si>
  <si>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</si>
  <si>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</si>
  <si>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</si>
  <si>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</si>
  <si>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</si>
  <si>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</si>
  <si>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</si>
  <si>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</si>
  <si>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</si>
  <si>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</si>
  <si>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</si>
  <si>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</si>
  <si>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</si>
  <si>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</si>
  <si>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</si>
  <si>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</si>
  <si>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</si>
  <si>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</si>
  <si>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</si>
  <si>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</si>
  <si>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</si>
  <si>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</si>
  <si>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</si>
  <si>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</si>
  <si>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</si>
  <si>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</si>
  <si>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</si>
  <si>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</si>
  <si>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</si>
  <si>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</si>
  <si>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</si>
  <si>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</si>
  <si>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</si>
  <si>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</si>
  <si>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</si>
  <si>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</si>
  <si>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</si>
  <si>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</si>
  <si>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</si>
  <si>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</si>
  <si>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</si>
  <si>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</si>
  <si>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</si>
  <si>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</si>
  <si>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</si>
  <si>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</si>
  <si>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</si>
  <si>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</si>
  <si>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</si>
  <si>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</si>
  <si>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</si>
  <si>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</si>
  <si>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</si>
  <si>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</si>
  <si>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</si>
  <si>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</si>
  <si>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</si>
  <si>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</si>
  <si>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</si>
  <si>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</si>
  <si>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</si>
  <si>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</si>
  <si>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</si>
  <si>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</si>
  <si>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</si>
  <si>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</si>
  <si>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</si>
  <si>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</si>
  <si>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</si>
  <si>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</si>
  <si>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</si>
  <si>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</si>
  <si>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</si>
  <si>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</si>
  <si>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</si>
  <si>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</si>
  <si>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</si>
  <si>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</si>
  <si>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</si>
  <si>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</si>
  <si>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</si>
  <si>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</si>
  <si>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</si>
  <si>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</si>
  <si>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</si>
  <si>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</si>
  <si>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</si>
  <si>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</si>
  <si>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</si>
  <si>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</si>
  <si>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</si>
  <si>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</si>
  <si>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</si>
  <si>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</si>
  <si>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</si>
  <si>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</si>
  <si>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</si>
  <si>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</si>
  <si>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</si>
  <si>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</si>
  <si>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</si>
  <si>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</si>
  <si>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</si>
  <si>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</si>
  <si>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</si>
  <si>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</si>
  <si>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</si>
  <si>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</si>
  <si>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</si>
  <si>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</si>
  <si>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</si>
  <si>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</si>
  <si>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</si>
  <si>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</si>
  <si>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</si>
  <si>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</si>
  <si>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</si>
  <si>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</si>
  <si>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</si>
  <si>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</si>
  <si>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</si>
  <si>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</si>
  <si>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</si>
  <si>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</si>
  <si>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</si>
  <si>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</si>
  <si>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</si>
  <si>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</si>
  <si>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</si>
  <si>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</si>
  <si>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</si>
  <si>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</si>
  <si>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</si>
  <si>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</si>
  <si>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</si>
  <si>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</si>
  <si>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</si>
  <si>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</si>
  <si>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</si>
  <si>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</si>
  <si>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</si>
  <si>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</si>
  <si>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</si>
  <si>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</si>
  <si>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</si>
  <si>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</si>
  <si>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</si>
  <si>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</si>
  <si>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</si>
  <si>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</si>
  <si>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</si>
  <si>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</si>
  <si>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</si>
  <si>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</si>
  <si>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</si>
  <si>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</si>
  <si>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</si>
  <si>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</si>
  <si>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</si>
  <si>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</si>
  <si>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</si>
  <si>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</si>
  <si>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</si>
  <si>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</si>
  <si>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</si>
  <si>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</si>
  <si>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</si>
  <si>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</si>
  <si>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</si>
  <si>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</si>
  <si>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</si>
  <si>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</si>
  <si>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</si>
  <si>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</si>
  <si>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</si>
  <si>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</si>
  <si>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</si>
  <si>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</si>
  <si>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</si>
  <si>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</si>
  <si>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</si>
  <si>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</si>
  <si>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</si>
  <si>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</si>
  <si>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</si>
  <si>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</si>
  <si>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</si>
  <si>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</si>
  <si>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</si>
  <si>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</si>
  <si>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</si>
  <si>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</si>
  <si>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</si>
  <si>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</si>
  <si>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</si>
  <si>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</si>
  <si>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</si>
  <si>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</si>
  <si>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</si>
  <si>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</si>
  <si>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</si>
  <si>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</si>
  <si>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</si>
  <si>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</si>
  <si>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</si>
  <si>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</si>
  <si>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</si>
  <si>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</si>
  <si>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</si>
  <si>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</si>
  <si>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</si>
  <si>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</si>
  <si>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</si>
  <si>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</si>
  <si>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</si>
  <si>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</si>
  <si>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</si>
  <si>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</si>
  <si>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</si>
  <si>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</si>
  <si>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</si>
  <si>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</si>
  <si>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</si>
  <si>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</si>
  <si>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</si>
  <si>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</si>
  <si>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</si>
  <si>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</si>
  <si>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</si>
  <si>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</si>
  <si>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</si>
  <si>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</si>
  <si>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</si>
  <si>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</si>
  <si>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</si>
  <si>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</si>
  <si>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</si>
  <si>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</si>
  <si>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</si>
  <si>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</si>
  <si>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</si>
  <si>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</si>
  <si>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</si>
  <si>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</si>
  <si>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</si>
  <si>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</si>
  <si>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</si>
  <si>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</si>
  <si>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</si>
  <si>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</si>
  <si>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</si>
  <si>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</si>
  <si>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</si>
  <si>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</si>
  <si>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</si>
  <si>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</si>
  <si>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</si>
  <si>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</si>
  <si>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</si>
  <si>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</si>
  <si>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</si>
  <si>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</si>
  <si>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</si>
  <si>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</si>
  <si>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</si>
  <si>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</si>
  <si>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</si>
  <si>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</si>
  <si>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</si>
  <si>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</si>
  <si>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</si>
  <si>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</si>
  <si>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</si>
  <si>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</si>
  <si>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</si>
  <si>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</si>
  <si>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</si>
  <si>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</si>
  <si>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</si>
  <si>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</si>
  <si>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</si>
  <si>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</si>
  <si>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</si>
  <si>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</si>
  <si>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</si>
  <si>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</si>
  <si>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</si>
  <si>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</si>
  <si>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</si>
  <si>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</si>
  <si>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</si>
  <si>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</si>
  <si>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</si>
  <si>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</si>
  <si>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</si>
  <si>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</si>
  <si>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</si>
  <si>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</si>
  <si>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</si>
  <si>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</si>
  <si>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</si>
  <si>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</si>
  <si>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</si>
  <si>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</si>
  <si>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</si>
  <si>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</si>
  <si>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</si>
  <si>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</si>
  <si>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</si>
  <si>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</si>
  <si>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</si>
  <si>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</si>
  <si>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</si>
  <si>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</si>
  <si>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</si>
  <si>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</si>
  <si>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</si>
  <si>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</si>
  <si>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</si>
  <si>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</si>
  <si>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</si>
  <si>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</si>
  <si>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</si>
  <si>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</si>
  <si>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</si>
  <si>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</si>
  <si>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</si>
  <si>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</si>
  <si>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</si>
  <si>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</si>
  <si>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</si>
  <si>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</si>
  <si>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</si>
  <si>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</si>
  <si>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</si>
  <si>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</si>
  <si>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</si>
  <si>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</si>
  <si>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</si>
  <si>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</si>
  <si>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</si>
  <si>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</si>
  <si>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</si>
  <si>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</si>
  <si>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</si>
  <si>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</si>
  <si>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</si>
  <si>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</si>
  <si>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</si>
  <si>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</si>
  <si>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</si>
  <si>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</si>
  <si>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</si>
  <si>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</si>
  <si>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</si>
  <si>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</si>
  <si>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</si>
  <si>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</si>
  <si>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</si>
  <si>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</si>
  <si>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</si>
  <si>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</si>
  <si>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</si>
  <si>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</si>
  <si>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</si>
  <si>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</si>
  <si>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</si>
  <si>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</si>
  <si>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</si>
  <si>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</si>
  <si>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</si>
  <si>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</si>
  <si>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</si>
  <si>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</si>
  <si>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</si>
  <si>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</si>
  <si>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</si>
  <si>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</si>
  <si>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</si>
  <si>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</si>
  <si>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</si>
  <si>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</si>
  <si>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</si>
  <si>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</si>
  <si>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</si>
  <si>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</si>
  <si>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</si>
  <si>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</si>
  <si>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</si>
  <si>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</si>
  <si>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</si>
  <si>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</si>
  <si>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</si>
  <si>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</si>
  <si>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</si>
  <si>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</si>
  <si>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</si>
  <si>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</si>
  <si>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</si>
  <si>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</si>
  <si>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</si>
  <si>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</si>
  <si>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</si>
  <si>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</si>
  <si>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</si>
  <si>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</si>
  <si>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</si>
  <si>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</si>
  <si>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</si>
  <si>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</si>
  <si>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</si>
  <si>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</si>
  <si>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</si>
  <si>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</si>
  <si>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</si>
  <si>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</si>
  <si>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</si>
  <si>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</si>
  <si>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</si>
  <si>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</si>
  <si>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</si>
  <si>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</si>
  <si>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</si>
  <si>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</si>
  <si>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</si>
  <si>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</si>
  <si>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</si>
  <si>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</si>
  <si>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</si>
  <si>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</si>
  <si>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</si>
  <si>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</si>
  <si>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</si>
  <si>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</si>
  <si>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</si>
  <si>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</si>
  <si>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</si>
  <si>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</si>
  <si>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</si>
  <si>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</si>
  <si>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</si>
  <si>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</si>
  <si>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</si>
  <si>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</si>
  <si>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</si>
  <si>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</si>
  <si>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</si>
  <si>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</si>
  <si>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</si>
  <si>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</si>
  <si>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</si>
  <si>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</si>
  <si>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</si>
  <si>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</si>
  <si>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</si>
  <si>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</si>
  <si>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</si>
  <si>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</si>
  <si>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</si>
  <si>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</si>
  <si>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</si>
  <si>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</si>
  <si>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</si>
  <si>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</si>
  <si>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</si>
  <si>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</si>
  <si>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</si>
  <si>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</si>
  <si>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</si>
  <si>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</si>
  <si>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</si>
  <si>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</si>
  <si>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</si>
  <si>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</si>
  <si>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</si>
  <si>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</si>
  <si>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</si>
  <si>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</si>
  <si>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</si>
  <si>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</si>
  <si>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</si>
  <si>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</si>
  <si>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</si>
  <si>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</si>
  <si>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</si>
  <si>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</si>
  <si>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</si>
  <si>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</si>
  <si>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</si>
  <si>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</si>
  <si>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</si>
  <si>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</si>
  <si>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</si>
  <si>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</si>
  <si>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</si>
  <si>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</si>
  <si>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</si>
  <si>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</si>
  <si>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</si>
  <si>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</si>
  <si>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</si>
  <si>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</si>
  <si>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</si>
  <si>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</si>
  <si>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</si>
  <si>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</si>
  <si>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</si>
  <si>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</si>
  <si>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</si>
  <si>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</si>
  <si>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</si>
  <si>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</si>
  <si>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</si>
  <si>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</si>
  <si>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</si>
  <si>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</si>
  <si>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</si>
  <si>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</si>
  <si>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</si>
  <si>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</si>
  <si>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</si>
  <si>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</si>
  <si>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</si>
  <si>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</si>
  <si>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</si>
  <si>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</si>
  <si>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</si>
  <si>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</si>
  <si>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</si>
  <si>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</si>
  <si>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</si>
  <si>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</si>
  <si>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</si>
  <si>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</si>
  <si>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</si>
  <si>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</si>
  <si>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</si>
  <si>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</si>
  <si>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</si>
  <si>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</si>
  <si>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</si>
  <si>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</si>
  <si>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</si>
  <si>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</si>
  <si>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</si>
  <si>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</si>
  <si>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</si>
  <si>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</si>
  <si>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</si>
  <si>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</si>
  <si>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</si>
  <si>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</si>
  <si>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</si>
  <si>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</si>
  <si>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</si>
  <si>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</si>
  <si>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</si>
  <si>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</si>
  <si>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</si>
  <si>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</si>
  <si>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</si>
  <si>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</si>
  <si>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</si>
  <si>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</si>
  <si>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</si>
  <si>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</si>
  <si>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</si>
  <si>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</si>
  <si>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</si>
  <si>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</si>
  <si>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</si>
  <si>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</si>
  <si>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</si>
  <si>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</si>
  <si>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</si>
  <si>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</si>
  <si>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</si>
  <si>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</si>
  <si>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</si>
  <si>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</si>
  <si>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</si>
  <si>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</si>
  <si>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</si>
  <si>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</si>
  <si>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</si>
  <si>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</si>
  <si>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</si>
  <si>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</si>
  <si>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</si>
  <si>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</si>
  <si>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</si>
  <si>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</si>
  <si>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</si>
  <si>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</si>
  <si>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</si>
  <si>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</si>
  <si>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</si>
  <si>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</si>
  <si>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</si>
  <si>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</si>
  <si>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</si>
  <si>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</si>
  <si>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</si>
  <si>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</si>
  <si>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</si>
  <si>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</si>
  <si>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</si>
  <si>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</si>
  <si>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</si>
  <si>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</si>
  <si>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</si>
  <si>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</si>
  <si>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</si>
  <si>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</si>
  <si>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</si>
  <si>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</si>
  <si>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</si>
  <si>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</si>
  <si>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</si>
  <si>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</si>
  <si>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</si>
  <si>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</si>
  <si>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</si>
  <si>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</si>
  <si>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</si>
  <si>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</si>
  <si>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</si>
  <si>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</si>
  <si>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</si>
  <si>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</si>
  <si>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</si>
  <si>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</si>
  <si>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</si>
  <si>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</si>
  <si>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</si>
  <si>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</si>
  <si>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</si>
  <si>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</si>
  <si>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</si>
  <si>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</si>
  <si>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</si>
  <si>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</si>
  <si>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</si>
  <si>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</si>
  <si>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</si>
  <si>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</si>
  <si>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</si>
  <si>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</si>
  <si>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</si>
  <si>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</si>
  <si>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</si>
  <si>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</si>
  <si>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</si>
  <si>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</si>
  <si>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</si>
  <si>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</si>
  <si>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</si>
  <si>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</si>
  <si>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</si>
  <si>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</si>
  <si>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</si>
  <si>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</si>
  <si>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</si>
  <si>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</si>
  <si>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</si>
  <si>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</si>
  <si>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</si>
  <si>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</si>
  <si>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</si>
  <si>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</si>
  <si>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</si>
  <si>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</si>
  <si>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</si>
  <si>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</si>
  <si>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</si>
  <si>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</si>
  <si>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</si>
  <si>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</si>
  <si>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</si>
  <si>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</si>
  <si>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</si>
  <si>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</si>
  <si>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</si>
  <si>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</si>
  <si>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</si>
  <si>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</si>
  <si>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</si>
  <si>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</si>
  <si>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</si>
  <si>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</si>
  <si>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</si>
  <si>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</si>
  <si>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</si>
  <si>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</si>
  <si>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</si>
  <si>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</si>
  <si>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</si>
  <si>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</si>
  <si>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</si>
  <si>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</si>
  <si>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</si>
  <si>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</si>
  <si>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</si>
  <si>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</si>
  <si>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</si>
  <si>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</si>
  <si>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</si>
  <si>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</si>
  <si>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</si>
  <si>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</si>
  <si>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</si>
  <si>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</si>
  <si>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</si>
  <si>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</si>
  <si>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</si>
  <si>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</si>
  <si>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</si>
  <si>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</si>
  <si>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</si>
  <si>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</si>
  <si>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</si>
  <si>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</si>
  <si>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</si>
  <si>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</si>
  <si>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</si>
  <si>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</si>
  <si>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</si>
  <si>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</si>
  <si>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</si>
  <si>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</si>
  <si>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</si>
  <si>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</si>
  <si>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</si>
  <si>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</si>
  <si>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</si>
  <si>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</si>
  <si>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</si>
  <si>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</si>
  <si>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</si>
  <si>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</si>
  <si>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</si>
  <si>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</si>
  <si>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</si>
  <si>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</si>
  <si>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</si>
  <si>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</si>
  <si>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</si>
  <si>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</si>
  <si>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</si>
  <si>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</si>
  <si>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</si>
  <si>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</si>
  <si>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</si>
  <si>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</si>
  <si>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</si>
  <si>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</si>
  <si>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</si>
  <si>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</si>
  <si>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</si>
  <si>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</si>
  <si>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</si>
  <si>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</si>
  <si>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</si>
  <si>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</si>
  <si>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</si>
  <si>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</si>
  <si>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</si>
  <si>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</si>
  <si>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</si>
  <si>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</si>
  <si>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</si>
  <si>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</si>
  <si>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</si>
  <si>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</si>
  <si>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</si>
  <si>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</si>
  <si>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</si>
  <si>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</si>
  <si>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</si>
  <si>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</si>
  <si>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</si>
  <si>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</si>
  <si>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</si>
  <si>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</si>
  <si>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</si>
  <si>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</si>
  <si>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</si>
  <si>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</si>
  <si>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</si>
  <si>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</si>
  <si>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</si>
  <si>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</si>
  <si>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</si>
  <si>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</si>
  <si>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</si>
  <si>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</si>
  <si>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</si>
  <si>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</si>
  <si>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</si>
  <si>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</si>
  <si>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</si>
  <si>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</si>
  <si>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</si>
  <si>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</si>
  <si>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</si>
  <si>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</si>
  <si>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</si>
  <si>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</si>
  <si>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</si>
  <si>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</si>
  <si>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</si>
  <si>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</si>
  <si>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</si>
  <si>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</si>
  <si>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</si>
  <si>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</si>
  <si>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</si>
  <si>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</si>
  <si>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</si>
  <si>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</si>
  <si>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</si>
  <si>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</si>
  <si>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</si>
  <si>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</si>
  <si>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</si>
  <si>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</si>
  <si>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</si>
  <si>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</si>
  <si>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</si>
  <si>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</si>
  <si>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</si>
  <si>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</si>
  <si>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</si>
  <si>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</si>
  <si>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</si>
  <si>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</si>
  <si>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</si>
  <si>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</si>
  <si>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</si>
  <si>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</si>
  <si>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</si>
  <si>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</si>
  <si>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</si>
  <si>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</si>
  <si>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</si>
  <si>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</si>
  <si>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</si>
  <si>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</si>
  <si>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</si>
  <si>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</si>
  <si>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</si>
  <si>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</si>
  <si>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</si>
  <si>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</si>
  <si>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</si>
  <si>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</si>
  <si>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</si>
  <si>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</si>
  <si>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</si>
  <si>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</si>
  <si>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</si>
  <si>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</si>
  <si>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</si>
  <si>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</si>
  <si>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</si>
  <si>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</si>
  <si>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</si>
  <si>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</si>
  <si>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</si>
  <si>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</si>
  <si>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</si>
  <si>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</si>
  <si>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</si>
  <si>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</si>
  <si>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</si>
  <si>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</si>
  <si>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</si>
  <si>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</si>
  <si>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</si>
  <si>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</si>
  <si>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</si>
  <si>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</si>
  <si>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</si>
  <si>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</si>
  <si>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</si>
  <si>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</si>
  <si>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</si>
  <si>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</si>
  <si>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</si>
  <si>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</si>
  <si>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</si>
  <si>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</si>
  <si>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</si>
  <si>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</si>
  <si>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</si>
  <si>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</si>
  <si>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</si>
  <si>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</si>
  <si>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</si>
  <si>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</si>
  <si>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</si>
  <si>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</si>
  <si>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</si>
  <si>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</si>
  <si>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</si>
  <si>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</si>
  <si>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</si>
  <si>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</si>
  <si>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</si>
  <si>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</si>
  <si>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</si>
  <si>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</si>
  <si>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</si>
  <si>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</si>
  <si>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</si>
  <si>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</si>
  <si>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</si>
  <si>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</si>
  <si>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</si>
  <si>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</si>
  <si>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</si>
  <si>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</si>
  <si>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</si>
  <si>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</si>
  <si>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</si>
  <si>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</si>
  <si>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</si>
  <si>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</si>
  <si>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</si>
  <si>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</si>
  <si>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</si>
  <si>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</si>
  <si>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</si>
  <si>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</si>
  <si>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</si>
  <si>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</si>
  <si>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</si>
  <si>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</si>
  <si>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</si>
  <si>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</si>
  <si>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</si>
  <si>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</si>
  <si>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</si>
  <si>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</si>
  <si>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</si>
  <si>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</si>
  <si>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</si>
  <si>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</si>
  <si>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</si>
  <si>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</si>
  <si>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</si>
  <si>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</si>
  <si>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</si>
  <si>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</si>
  <si>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</si>
  <si>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</si>
  <si>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</si>
  <si>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</si>
  <si>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</si>
  <si>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</si>
  <si>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</si>
  <si>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</si>
  <si>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</si>
  <si>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</si>
  <si>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</si>
  <si>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</si>
  <si>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</si>
  <si>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</si>
  <si>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</si>
  <si>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</si>
  <si>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</si>
  <si>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</si>
  <si>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</si>
  <si>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</si>
  <si>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</si>
  <si>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</si>
  <si>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</si>
  <si>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</si>
  <si>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</si>
  <si>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</si>
  <si>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</si>
  <si>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</si>
  <si>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</si>
  <si>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</si>
  <si>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</si>
  <si>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</si>
  <si>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</si>
  <si>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</si>
  <si>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</si>
  <si>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</si>
  <si>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</si>
  <si>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</si>
  <si>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</si>
  <si>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</si>
  <si>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</si>
  <si>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</si>
  <si>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</si>
  <si>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</si>
  <si>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</si>
  <si>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</si>
  <si>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</si>
  <si>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</si>
  <si>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</si>
  <si>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</si>
  <si>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</si>
  <si>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</si>
  <si>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</si>
  <si>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</si>
  <si>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</si>
  <si>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</si>
  <si>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</si>
  <si>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</si>
  <si>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</si>
  <si>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</si>
  <si>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</si>
  <si>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</si>
  <si>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</si>
  <si>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</si>
  <si>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</si>
  <si>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</si>
  <si>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</si>
  <si>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</si>
  <si>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</si>
  <si>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</si>
  <si>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</si>
  <si>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</si>
  <si>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</si>
  <si>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</si>
  <si>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</si>
  <si>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</si>
  <si>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</si>
  <si>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</si>
  <si>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</si>
  <si>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</si>
  <si>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</si>
  <si>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</si>
  <si>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</si>
  <si>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</si>
  <si>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</si>
  <si>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</si>
  <si>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</si>
  <si>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</si>
  <si>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</si>
  <si>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</si>
  <si>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</si>
  <si>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</si>
  <si>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</si>
  <si>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</si>
  <si>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</si>
  <si>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</si>
  <si>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</si>
  <si>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</si>
  <si>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</si>
  <si>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</si>
  <si>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</si>
  <si>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</si>
  <si>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</si>
  <si>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</si>
  <si>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</si>
  <si>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</si>
  <si>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</si>
  <si>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</si>
  <si>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</si>
  <si>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</si>
  <si>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</si>
  <si>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</si>
  <si>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</si>
  <si>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</si>
  <si>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</si>
  <si>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</si>
  <si>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</si>
  <si>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</si>
  <si>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</si>
  <si>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</si>
  <si>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</si>
  <si>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</si>
  <si>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</si>
  <si>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</si>
  <si>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</si>
  <si>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</si>
  <si>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</si>
  <si>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</si>
  <si>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</si>
  <si>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</si>
  <si>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</si>
  <si>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</si>
  <si>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</si>
  <si>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</si>
  <si>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</si>
  <si>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</si>
  <si>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</si>
  <si>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</si>
  <si>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</si>
  <si>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</si>
  <si>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</si>
  <si>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</si>
  <si>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</si>
  <si>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</si>
  <si>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</si>
  <si>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</si>
  <si>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</si>
  <si>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</si>
  <si>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</si>
  <si>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</si>
  <si>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</si>
  <si>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</si>
  <si>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</si>
  <si>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</si>
  <si>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</si>
  <si>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</si>
  <si>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</si>
  <si>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</si>
  <si>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</si>
  <si>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</si>
  <si>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</si>
  <si>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</si>
  <si>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</si>
  <si>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</si>
  <si>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</si>
  <si>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</si>
  <si>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</si>
  <si>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</si>
  <si>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</si>
  <si>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</si>
  <si>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</si>
  <si>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</si>
  <si>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</si>
  <si>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</si>
  <si>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</si>
  <si>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</si>
  <si>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</si>
  <si>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</si>
  <si>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</si>
  <si>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</si>
  <si>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</si>
  <si>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</si>
  <si>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</si>
  <si>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</si>
  <si>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</si>
  <si>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</si>
  <si>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</si>
  <si>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</si>
  <si>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</si>
  <si>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</si>
  <si>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</si>
  <si>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</si>
  <si>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</si>
  <si>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</si>
  <si>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</si>
  <si>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</si>
  <si>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</si>
  <si>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</si>
  <si>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</si>
  <si>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</si>
  <si>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</si>
  <si>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</si>
  <si>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</si>
  <si>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</si>
  <si>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</si>
  <si>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</si>
  <si>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</si>
  <si>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</si>
  <si>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</si>
  <si>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</si>
  <si>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</si>
  <si>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</si>
  <si>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</si>
  <si>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</si>
  <si>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</si>
  <si>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</si>
  <si>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</si>
  <si>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</si>
  <si>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</si>
  <si>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</si>
  <si>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</si>
  <si>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</si>
  <si>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</si>
  <si>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</si>
  <si>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</si>
  <si>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</si>
  <si>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</si>
  <si>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</si>
  <si>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</si>
  <si>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</si>
  <si>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</si>
  <si>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</si>
  <si>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</si>
  <si>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</si>
  <si>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</si>
  <si>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</si>
  <si>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</si>
  <si>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</si>
  <si>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</si>
  <si>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</si>
  <si>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</si>
  <si>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</si>
  <si>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</si>
  <si>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</si>
  <si>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</si>
  <si>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</si>
  <si>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</si>
  <si>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</si>
  <si>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</si>
  <si>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</si>
  <si>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</si>
  <si>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</si>
  <si>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</si>
  <si>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</si>
  <si>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</si>
  <si>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</si>
  <si>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</si>
  <si>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</si>
  <si>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</si>
  <si>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</si>
  <si>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</si>
  <si>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</si>
  <si>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</si>
  <si>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</si>
  <si>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</si>
  <si>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</si>
  <si>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</si>
  <si>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</si>
  <si>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</si>
  <si>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</si>
  <si>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</si>
  <si>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</si>
  <si>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</si>
  <si>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</si>
  <si>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</si>
  <si>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</si>
  <si>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</si>
  <si>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</si>
  <si>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</si>
  <si>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</si>
  <si>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</si>
  <si>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</si>
  <si>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</si>
  <si>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</si>
  <si>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</si>
  <si>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</si>
  <si>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</si>
  <si>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</si>
  <si>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</si>
  <si>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</si>
  <si>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</si>
  <si>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</si>
  <si>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</si>
  <si>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</si>
  <si>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</si>
  <si>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</si>
  <si>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</si>
  <si>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</si>
  <si>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</si>
  <si>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</si>
  <si>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</si>
  <si>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</si>
  <si>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</si>
  <si>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</si>
  <si>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</si>
  <si>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</si>
  <si>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</si>
  <si>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</si>
  <si>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</si>
  <si>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</si>
  <si>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</si>
  <si>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</si>
  <si>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</si>
  <si>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</si>
  <si>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</si>
  <si>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</si>
  <si>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</si>
  <si>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</si>
  <si>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</si>
  <si>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</si>
  <si>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</si>
  <si>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</si>
  <si>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</si>
  <si>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</si>
  <si>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</si>
  <si>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</si>
  <si>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</si>
  <si>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</si>
  <si>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</si>
  <si>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</si>
  <si>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</si>
  <si>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</si>
  <si>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</si>
  <si>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</si>
  <si>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</si>
  <si>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</si>
  <si>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</si>
  <si>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</si>
  <si>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</si>
  <si>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</si>
  <si>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</si>
  <si>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</si>
  <si>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</si>
  <si>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</si>
  <si>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</si>
  <si>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</si>
  <si>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</si>
  <si>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</si>
  <si>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</si>
  <si>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</si>
  <si>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</si>
  <si>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</si>
  <si>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</si>
  <si>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</si>
  <si>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</si>
  <si>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</si>
  <si>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</si>
  <si>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</si>
  <si>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</si>
  <si>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</si>
  <si>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</si>
  <si>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</si>
  <si>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</si>
  <si>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</si>
  <si>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</si>
  <si>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</si>
  <si>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</si>
  <si>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</si>
  <si>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</si>
  <si>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</si>
  <si>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</si>
  <si>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</si>
  <si>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</si>
  <si>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</si>
  <si>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</si>
  <si>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</si>
  <si>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</si>
  <si>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</si>
  <si>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</si>
  <si>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</si>
  <si>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</si>
  <si>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</si>
  <si>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</si>
  <si>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</si>
  <si>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</si>
  <si>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</si>
  <si>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</si>
  <si>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</si>
  <si>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</si>
  <si>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</si>
  <si>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</si>
  <si>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</si>
  <si>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</si>
  <si>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</si>
  <si>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</si>
  <si>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</si>
  <si>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</si>
  <si>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</si>
  <si>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</si>
  <si>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</si>
  <si>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</si>
  <si>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</si>
  <si>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</si>
  <si>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</si>
  <si>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</si>
  <si>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</si>
  <si>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</si>
  <si>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</si>
  <si>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</si>
  <si>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</si>
  <si>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</si>
  <si>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</si>
  <si>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</si>
  <si>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</si>
  <si>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</si>
  <si>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</si>
  <si>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</si>
  <si>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</si>
  <si>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</si>
  <si>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</si>
  <si>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</si>
  <si>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</si>
  <si>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</si>
  <si>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</si>
  <si>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</si>
  <si>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</si>
  <si>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</si>
  <si>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</si>
  <si>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</si>
  <si>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</si>
  <si>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</si>
  <si>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</si>
  <si>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</si>
  <si>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</si>
  <si>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</si>
  <si>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</si>
  <si>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</si>
  <si>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</si>
  <si>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</si>
  <si>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</si>
  <si>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</si>
  <si>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</si>
  <si>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</si>
  <si>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</si>
  <si>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</si>
  <si>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</si>
  <si>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</si>
  <si>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</si>
  <si>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</si>
  <si>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</si>
  <si>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</si>
  <si>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</si>
  <si>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</si>
  <si>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</si>
  <si>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</si>
  <si>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</si>
  <si>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</si>
  <si>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</si>
  <si>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</si>
  <si>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</si>
  <si>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</si>
  <si>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</si>
  <si>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</si>
  <si>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</si>
  <si>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</si>
  <si>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</si>
  <si>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</si>
  <si>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</si>
  <si>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</si>
  <si>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</si>
  <si>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</si>
  <si>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</si>
  <si>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</si>
  <si>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</si>
  <si>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</si>
  <si>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</si>
  <si>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</si>
  <si>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</si>
  <si>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</si>
  <si>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</si>
  <si>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</si>
  <si>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</si>
  <si>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</si>
  <si>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</si>
  <si>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</si>
  <si>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</si>
  <si>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</si>
  <si>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</si>
  <si>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</si>
  <si>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</si>
  <si>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</si>
  <si>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</si>
  <si>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</si>
  <si>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</si>
  <si>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</si>
  <si>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</si>
  <si>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</si>
  <si>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</si>
  <si>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</si>
  <si>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</si>
  <si>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</si>
  <si>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</si>
  <si>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</si>
  <si>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</si>
  <si>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</si>
  <si>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</si>
  <si>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</si>
  <si>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</si>
  <si>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</si>
  <si>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</si>
  <si>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</si>
  <si>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</si>
  <si>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</si>
  <si>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</si>
  <si>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</si>
  <si>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</si>
  <si>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</si>
  <si>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</si>
  <si>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</si>
  <si>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</si>
  <si>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</si>
  <si>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</si>
  <si>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</si>
  <si>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</si>
  <si>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</si>
  <si>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</si>
  <si>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</si>
  <si>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</si>
  <si>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</si>
  <si>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</si>
  <si>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</si>
  <si>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</si>
  <si>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</si>
  <si>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</si>
  <si>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</si>
  <si>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</si>
  <si>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</si>
  <si>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</si>
  <si>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</si>
  <si>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</si>
  <si>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</si>
  <si>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</si>
  <si>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</si>
  <si>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</si>
  <si>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</si>
  <si>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</si>
  <si>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</si>
  <si>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</si>
  <si>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</si>
  <si>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</si>
  <si>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</si>
  <si>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</si>
  <si>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</si>
  <si>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</si>
  <si>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</si>
  <si>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</si>
  <si>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</si>
  <si>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</si>
  <si>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</si>
  <si>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</si>
  <si>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</si>
  <si>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</si>
  <si>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</si>
  <si>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</si>
  <si>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</si>
  <si>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</si>
  <si>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</si>
  <si>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</si>
  <si>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</si>
  <si>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</si>
  <si>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</si>
  <si>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</si>
  <si>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</si>
  <si>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</si>
  <si>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</si>
  <si>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</si>
  <si>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</si>
  <si>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</si>
  <si>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</si>
  <si>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</si>
  <si>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</si>
  <si>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</si>
  <si>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</si>
  <si>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</si>
  <si>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</si>
  <si>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</si>
  <si>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</si>
  <si>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</si>
  <si>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</si>
  <si>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</si>
  <si>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</si>
  <si>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</si>
  <si>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</si>
  <si>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</si>
  <si>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</si>
  <si>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</si>
  <si>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</si>
  <si>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</si>
  <si>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</si>
  <si>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</si>
  <si>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</si>
  <si>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</si>
  <si>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</si>
  <si>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</si>
  <si>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</si>
  <si>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</si>
  <si>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</si>
  <si>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</si>
  <si>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</si>
  <si>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</si>
  <si>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</si>
  <si>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</si>
  <si>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</si>
  <si>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</si>
  <si>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</si>
  <si>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</si>
  <si>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</si>
  <si>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</si>
  <si>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</si>
  <si>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</si>
  <si>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</si>
  <si>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</si>
  <si>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</si>
  <si>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</si>
  <si>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</si>
  <si>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</si>
  <si>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</si>
  <si>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</si>
  <si>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</si>
  <si>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</si>
  <si>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</si>
  <si>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</si>
  <si>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</si>
  <si>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</si>
  <si>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</si>
  <si>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</si>
  <si>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</si>
  <si>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</si>
  <si>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</si>
  <si>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</si>
  <si>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</si>
  <si>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</si>
  <si>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</si>
  <si>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</si>
  <si>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</si>
  <si>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</si>
  <si>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</si>
  <si>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</si>
  <si>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</si>
  <si>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</si>
  <si>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</si>
  <si>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</si>
  <si>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</si>
  <si>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</si>
  <si>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</si>
  <si>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</si>
  <si>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</si>
  <si>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</si>
  <si>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</si>
  <si>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</si>
  <si>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</si>
  <si>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</si>
  <si>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</si>
  <si>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</si>
  <si>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</si>
  <si>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</si>
  <si>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</si>
  <si>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</si>
  <si>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</si>
  <si>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</si>
  <si>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</si>
  <si>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</si>
  <si>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</si>
  <si>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</si>
  <si>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</si>
  <si>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</si>
  <si>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</si>
  <si>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</si>
  <si>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</si>
  <si>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</si>
  <si>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</si>
  <si>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</si>
  <si>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</si>
  <si>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</si>
  <si>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</si>
  <si>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</si>
  <si>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</si>
  <si>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</si>
  <si>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</si>
  <si>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</si>
  <si>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</si>
  <si>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</si>
  <si>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</si>
  <si>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</si>
  <si>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</si>
  <si>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</si>
  <si>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</si>
  <si>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</si>
  <si>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</si>
  <si>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</si>
  <si>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</si>
  <si>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</si>
  <si>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</si>
  <si>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</si>
  <si>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</si>
  <si>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</si>
  <si>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</si>
  <si>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</si>
  <si>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</si>
  <si>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</si>
  <si>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</si>
  <si>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</si>
  <si>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</si>
  <si>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</si>
  <si>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</si>
  <si>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</si>
  <si>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</si>
  <si>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</si>
  <si>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</si>
  <si>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</si>
  <si>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</si>
  <si>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</si>
  <si>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</si>
  <si>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</si>
  <si>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</si>
  <si>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</si>
  <si>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</si>
  <si>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</si>
  <si>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</si>
  <si>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</si>
  <si>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</si>
  <si>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</si>
  <si>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</si>
  <si>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</si>
  <si>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</si>
  <si>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</si>
  <si>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</si>
  <si>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</si>
  <si>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</si>
  <si>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</si>
  <si>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</si>
  <si>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</si>
  <si>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</si>
  <si>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</si>
  <si>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</si>
  <si>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</si>
  <si>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</si>
  <si>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</si>
  <si>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</si>
  <si>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</si>
  <si>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</si>
  <si>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</si>
  <si>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</si>
  <si>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</si>
  <si>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</si>
  <si>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</si>
  <si>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</si>
  <si>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</si>
  <si>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</si>
  <si>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</si>
  <si>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</si>
  <si>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</si>
  <si>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</si>
  <si>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</si>
  <si>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</si>
  <si>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</si>
  <si>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</si>
  <si>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</si>
  <si>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</si>
  <si>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</si>
  <si>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</si>
  <si>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</si>
  <si>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</si>
  <si>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</si>
  <si>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</si>
  <si>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</si>
  <si>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</si>
  <si>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</si>
  <si>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</si>
  <si>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</si>
  <si>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</si>
  <si>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</si>
  <si>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</si>
  <si>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</si>
  <si>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</si>
  <si>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</si>
  <si>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</si>
  <si>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</si>
  <si>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</si>
  <si>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</si>
  <si>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</si>
  <si>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</si>
  <si>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</si>
  <si>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</si>
  <si>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</si>
  <si>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</si>
  <si>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</si>
  <si>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</si>
  <si>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</si>
  <si>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</si>
  <si>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</si>
  <si>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</si>
  <si>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</si>
  <si>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</si>
  <si>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</si>
  <si>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</si>
  <si>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</si>
  <si>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</si>
  <si>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</si>
  <si>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</si>
  <si>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</si>
  <si>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</si>
  <si>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</si>
  <si>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</si>
  <si>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</si>
  <si>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</si>
  <si>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</si>
  <si>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</si>
  <si>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</si>
  <si>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</si>
  <si>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</si>
  <si>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</si>
  <si>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</si>
  <si>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</si>
  <si>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</si>
  <si>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</si>
  <si>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</si>
  <si>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</si>
  <si>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</si>
  <si>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</si>
  <si>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</si>
  <si>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</si>
  <si>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</si>
  <si>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</si>
  <si>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</si>
  <si>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</si>
  <si>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</si>
  <si>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</si>
  <si>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</si>
  <si>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</si>
  <si>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</si>
  <si>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</si>
  <si>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</si>
  <si>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</si>
  <si>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</si>
  <si>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</si>
  <si>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</si>
  <si>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</si>
  <si>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</si>
  <si>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</si>
  <si>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</si>
  <si>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</si>
  <si>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</si>
  <si>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</si>
  <si>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</si>
  <si>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</si>
  <si>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</si>
  <si>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</si>
  <si>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</si>
  <si>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</si>
  <si>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</si>
  <si>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</si>
  <si>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</si>
  <si>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</si>
  <si>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</si>
  <si>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</si>
  <si>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</si>
  <si>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</si>
  <si>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</si>
  <si>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</si>
  <si>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</si>
  <si>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</si>
  <si>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</si>
  <si>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</si>
  <si>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</si>
  <si>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</si>
  <si>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</si>
  <si>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</si>
  <si>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</si>
  <si>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</si>
  <si>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</si>
  <si>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</si>
  <si>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</si>
  <si>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</si>
  <si>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</si>
  <si>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</si>
  <si>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</si>
  <si>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</si>
  <si>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</si>
  <si>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</si>
  <si>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</si>
  <si>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</si>
  <si>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</si>
  <si>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</si>
  <si>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</si>
  <si>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</si>
  <si>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</si>
  <si>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</si>
  <si>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</si>
  <si>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</si>
  <si>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</si>
  <si>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</si>
  <si>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</si>
  <si>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</si>
  <si>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</si>
  <si>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</si>
  <si>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</si>
  <si>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</si>
  <si>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</si>
  <si>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</si>
  <si>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</si>
  <si>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</si>
  <si>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</si>
  <si>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</si>
  <si>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</si>
  <si>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</si>
  <si>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</si>
  <si>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</si>
  <si>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</si>
  <si>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</si>
  <si>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</si>
  <si>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</si>
  <si>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</si>
  <si>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</si>
  <si>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</si>
  <si>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</si>
  <si>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</si>
  <si>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</si>
  <si>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</si>
  <si>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</si>
  <si>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</si>
  <si>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</si>
  <si>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</si>
  <si>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</si>
  <si>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</si>
  <si>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</si>
  <si>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</si>
  <si>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</si>
  <si>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</si>
  <si>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</si>
  <si>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</si>
  <si>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</si>
  <si>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</si>
  <si>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</si>
  <si>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</si>
  <si>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</si>
  <si>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</si>
  <si>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</si>
  <si>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</si>
  <si>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</si>
  <si>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</si>
  <si>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</si>
  <si>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</si>
  <si>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</si>
  <si>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</si>
  <si>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</si>
  <si>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</si>
  <si>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</si>
  <si>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</si>
  <si>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</si>
  <si>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</si>
  <si>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</si>
  <si>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</si>
  <si>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</si>
  <si>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</si>
  <si>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</si>
  <si>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</si>
  <si>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</si>
  <si>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</si>
  <si>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</si>
  <si>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</si>
  <si>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</si>
  <si>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</si>
  <si>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</si>
  <si>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</si>
  <si>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</si>
  <si>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</si>
  <si>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</si>
  <si>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</si>
  <si>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</si>
  <si>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</si>
  <si>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</si>
  <si>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</si>
  <si>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</si>
  <si>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</si>
  <si>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</si>
  <si>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</si>
  <si>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</si>
  <si>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</si>
  <si>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</si>
  <si>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</si>
  <si>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</si>
  <si>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</si>
  <si>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</si>
  <si>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</si>
  <si>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</si>
  <si>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</si>
  <si>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</si>
  <si>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</si>
  <si>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</si>
  <si>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</si>
  <si>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</si>
  <si>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</si>
  <si>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</si>
  <si>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</si>
  <si>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</si>
  <si>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</si>
  <si>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</si>
  <si>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</si>
  <si>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</si>
  <si>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</si>
  <si>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</si>
  <si>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</si>
  <si>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</si>
  <si>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</si>
  <si>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</si>
  <si>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</si>
  <si>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</si>
  <si>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</si>
  <si>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</si>
  <si>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</si>
  <si>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</si>
  <si>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</si>
  <si>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</si>
  <si>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</si>
  <si>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</si>
  <si>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</si>
  <si>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</si>
  <si>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</si>
  <si>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</si>
  <si>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</si>
  <si>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</si>
  <si>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</si>
  <si>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</si>
  <si>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</si>
  <si>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</si>
  <si>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</si>
  <si>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</si>
  <si>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</si>
  <si>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</si>
  <si>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</si>
  <si>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</si>
  <si>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</si>
  <si>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</si>
  <si>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</si>
  <si>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</si>
  <si>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</si>
  <si>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</si>
  <si>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</si>
  <si>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</si>
  <si>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</si>
  <si>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</si>
  <si>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</si>
  <si>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</si>
  <si>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</si>
  <si>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</si>
  <si>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</si>
  <si>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</si>
  <si>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</si>
  <si>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</si>
  <si>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</si>
  <si>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</si>
  <si>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</si>
  <si>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</si>
  <si>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</si>
  <si>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</si>
  <si>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</si>
  <si>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</si>
  <si>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</si>
  <si>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</si>
  <si>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</si>
  <si>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</si>
  <si>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</si>
  <si>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</si>
  <si>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</si>
  <si>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</si>
  <si>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</si>
  <si>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</si>
  <si>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</si>
  <si>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</si>
  <si>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</si>
  <si>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</si>
  <si>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</si>
  <si>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</si>
  <si>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</si>
  <si>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</si>
  <si>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</si>
  <si>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</si>
  <si>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</si>
  <si>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</si>
  <si>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</si>
  <si>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</si>
  <si>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</si>
  <si>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</si>
  <si>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</si>
  <si>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</si>
  <si>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</si>
  <si>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</si>
  <si>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</si>
  <si>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</si>
  <si>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</si>
  <si>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</si>
  <si>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</si>
  <si>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</si>
  <si>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</si>
  <si>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</si>
  <si>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</si>
  <si>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</si>
  <si>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</si>
  <si>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</si>
  <si>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</si>
  <si>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</si>
  <si>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</si>
  <si>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</si>
  <si>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</si>
  <si>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</si>
  <si>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</si>
  <si>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</si>
  <si>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</si>
  <si>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</si>
  <si>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</si>
  <si>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</si>
  <si>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</si>
  <si>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</si>
  <si>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</si>
  <si>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</si>
  <si>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</si>
  <si>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</si>
  <si>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</si>
  <si>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</si>
  <si>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</si>
  <si>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</si>
  <si>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</si>
  <si>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</si>
  <si>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</si>
  <si>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</si>
  <si>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</si>
  <si>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</si>
  <si>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</si>
  <si>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</si>
  <si>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</si>
  <si>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</si>
  <si>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</si>
  <si>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</si>
  <si>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</si>
  <si>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</si>
  <si>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</si>
  <si>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</si>
  <si>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</si>
  <si>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</si>
  <si>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</si>
  <si>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</si>
  <si>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</si>
  <si>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</si>
  <si>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</si>
  <si>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</si>
  <si>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</si>
  <si>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</si>
  <si>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</si>
  <si>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</si>
  <si>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</si>
  <si>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</si>
  <si>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</si>
  <si>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</si>
  <si>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</si>
  <si>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</si>
  <si>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</si>
  <si>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</si>
  <si>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</si>
  <si>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</si>
  <si>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</si>
  <si>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</si>
  <si>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</si>
  <si>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</si>
  <si>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</si>
  <si>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</si>
  <si>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</si>
  <si>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</si>
  <si>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</si>
  <si>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</si>
  <si>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</si>
  <si>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</si>
  <si>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</si>
  <si>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</si>
  <si>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</si>
  <si>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</si>
  <si>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</si>
  <si>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</si>
  <si>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</si>
  <si>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</si>
  <si>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</si>
  <si>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</si>
  <si>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</si>
  <si>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</si>
  <si>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</si>
  <si>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</si>
  <si>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</si>
  <si>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</si>
  <si>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</si>
  <si>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</si>
  <si>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</si>
  <si>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</si>
  <si>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</si>
  <si>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</si>
  <si>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</si>
  <si>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</si>
  <si>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</si>
  <si>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</si>
  <si>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</si>
  <si>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</si>
  <si>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</si>
  <si>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</si>
  <si>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</si>
  <si>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</si>
  <si>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</si>
  <si>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</si>
  <si>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</si>
  <si>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</si>
  <si>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</si>
  <si>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</si>
  <si>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</si>
  <si>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</si>
  <si>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</si>
  <si>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</si>
  <si>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</si>
  <si>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</si>
  <si>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</si>
  <si>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</si>
  <si>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</si>
  <si>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</si>
  <si>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</si>
  <si>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</si>
  <si>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</si>
  <si>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</si>
  <si>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</si>
  <si>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</si>
  <si>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</si>
  <si>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</si>
  <si>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</si>
  <si>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</si>
  <si>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</si>
  <si>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</si>
  <si>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</si>
  <si>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</si>
  <si>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</si>
  <si>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</si>
  <si>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</si>
  <si>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</si>
  <si>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</si>
  <si>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</si>
  <si>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</si>
  <si>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</si>
  <si>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</si>
  <si>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</si>
  <si>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</si>
  <si>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</si>
  <si>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</si>
  <si>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</si>
  <si>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</si>
  <si>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</si>
  <si>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</si>
  <si>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</si>
  <si>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</si>
  <si>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</si>
  <si>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</si>
  <si>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</si>
  <si>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</si>
  <si>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</si>
  <si>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</si>
  <si>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</si>
  <si>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</si>
  <si>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</si>
  <si>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</si>
  <si>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</si>
  <si>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</si>
  <si>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</si>
  <si>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</si>
  <si>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</si>
  <si>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</si>
  <si>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</si>
  <si>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</si>
  <si>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</si>
  <si>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</si>
  <si>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</si>
  <si>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</si>
  <si>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</si>
  <si>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</si>
  <si>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</si>
  <si>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</si>
  <si>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</si>
  <si>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</si>
  <si>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</si>
  <si>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</si>
  <si>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</si>
  <si>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</si>
  <si>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</si>
  <si>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</si>
  <si>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</si>
  <si>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</si>
  <si>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</si>
  <si>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</si>
  <si>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</si>
  <si>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</si>
  <si>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</si>
  <si>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</si>
  <si>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</si>
  <si>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</si>
  <si>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</si>
  <si>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</si>
  <si>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</si>
  <si>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</si>
  <si>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</si>
  <si>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</si>
  <si>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</si>
  <si>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</si>
  <si>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</si>
  <si>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</si>
  <si>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</si>
  <si>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</si>
  <si>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</si>
  <si>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</si>
  <si>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</si>
  <si>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</si>
  <si>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</si>
  <si>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</si>
  <si>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</si>
  <si>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</si>
  <si>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</si>
  <si>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</si>
  <si>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</si>
  <si>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</si>
  <si>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</si>
  <si>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</si>
  <si>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</si>
  <si>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</si>
  <si>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</si>
  <si>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</si>
  <si>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</si>
  <si>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</si>
  <si>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</si>
  <si>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</si>
  <si>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</si>
  <si>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</si>
  <si>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</si>
  <si>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</si>
  <si>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</si>
  <si>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</si>
  <si>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</si>
  <si>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</si>
  <si>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</si>
  <si>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</si>
  <si>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</si>
  <si>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</si>
  <si>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</si>
  <si>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</si>
  <si>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</si>
  <si>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</si>
  <si>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</si>
  <si>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</si>
  <si>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</si>
  <si>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</si>
  <si>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</si>
  <si>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</si>
  <si>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</si>
  <si>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</si>
  <si>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</si>
  <si>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</si>
  <si>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</si>
  <si>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</si>
  <si>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</si>
  <si>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</si>
  <si>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</si>
  <si>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</si>
  <si>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</si>
  <si>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</si>
  <si>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</si>
  <si>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</si>
  <si>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</si>
  <si>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</si>
  <si>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</si>
  <si>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</si>
  <si>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</si>
  <si>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</si>
  <si>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</si>
  <si>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</si>
  <si>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</si>
  <si>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</si>
  <si>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</si>
  <si>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</si>
  <si>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</si>
  <si>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</si>
  <si>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</si>
  <si>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</si>
  <si>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</si>
  <si>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</si>
  <si>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</si>
  <si>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</si>
  <si>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</si>
  <si>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</si>
  <si>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</si>
  <si>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</si>
  <si>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</si>
  <si>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</si>
  <si>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</si>
  <si>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</si>
  <si>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</si>
  <si>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</si>
  <si>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</si>
  <si>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</si>
  <si>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</si>
  <si>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</si>
  <si>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</si>
  <si>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</si>
  <si>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</si>
  <si>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</si>
  <si>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</si>
  <si>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</si>
  <si>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</si>
  <si>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</si>
  <si>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</si>
  <si>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</si>
  <si>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</si>
  <si>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</si>
  <si>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</si>
  <si>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</si>
  <si>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</si>
  <si>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</si>
  <si>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</si>
  <si>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</si>
  <si>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</si>
  <si>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</si>
  <si>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</si>
  <si>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</si>
  <si>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</si>
  <si>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</si>
  <si>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</si>
  <si>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</si>
  <si>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</si>
  <si>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</si>
  <si>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</si>
  <si>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</si>
  <si>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</si>
  <si>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</si>
  <si>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</si>
  <si>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</si>
  <si>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</si>
  <si>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</si>
  <si>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</si>
  <si>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</si>
  <si>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</si>
  <si>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</si>
  <si>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</si>
  <si>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</si>
  <si>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</si>
  <si>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</si>
  <si>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</si>
  <si>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</si>
  <si>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</si>
  <si>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</si>
  <si>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</si>
  <si>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</si>
  <si>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</si>
  <si>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</si>
  <si>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</si>
  <si>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</si>
  <si>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</si>
  <si>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</si>
  <si>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</si>
  <si>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</si>
  <si>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</si>
  <si>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</si>
  <si>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</si>
  <si>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</si>
  <si>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</si>
  <si>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</si>
  <si>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</si>
  <si>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</si>
  <si>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</si>
  <si>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</si>
  <si>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</si>
  <si>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</si>
  <si>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</si>
  <si>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</si>
  <si>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</si>
  <si>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</si>
  <si>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</si>
  <si>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</si>
  <si>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</si>
  <si>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</si>
  <si>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</si>
  <si>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</si>
  <si>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</si>
  <si>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</si>
  <si>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</si>
  <si>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</si>
  <si>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</si>
  <si>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</si>
  <si>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</si>
  <si>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</si>
  <si>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</si>
  <si>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</si>
  <si>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</si>
  <si>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</si>
  <si>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</si>
  <si>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</si>
  <si>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</si>
  <si>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</si>
  <si>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</si>
  <si>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</si>
  <si>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</si>
  <si>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</si>
  <si>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</si>
  <si>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</si>
  <si>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</si>
  <si>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</si>
  <si>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</si>
  <si>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</si>
  <si>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</si>
  <si>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</si>
  <si>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</si>
  <si>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</si>
  <si>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</si>
  <si>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</si>
  <si>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</si>
  <si>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</si>
  <si>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</si>
  <si>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</si>
  <si>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</si>
  <si>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</si>
  <si>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</si>
  <si>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</si>
  <si>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</si>
  <si>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</si>
  <si>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</si>
  <si>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</si>
  <si>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</si>
  <si>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</si>
  <si>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</si>
  <si>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</si>
  <si>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</si>
  <si>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</si>
  <si>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</si>
  <si>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</si>
  <si>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</si>
  <si>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</si>
  <si>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</si>
  <si>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</si>
  <si>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</si>
  <si>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</si>
  <si>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</si>
  <si>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</si>
  <si>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</si>
  <si>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</si>
  <si>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</si>
  <si>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</si>
  <si>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</si>
  <si>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</si>
  <si>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</si>
  <si>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</si>
  <si>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</si>
  <si>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</si>
  <si>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</si>
  <si>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</si>
  <si>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</si>
  <si>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</si>
  <si>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</si>
  <si>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</si>
  <si>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</si>
  <si>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</si>
  <si>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</si>
  <si>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</si>
  <si>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</si>
  <si>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</si>
  <si>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</si>
  <si>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</si>
  <si>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</si>
  <si>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</si>
  <si>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</si>
  <si>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</si>
  <si>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</si>
  <si>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</si>
  <si>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</si>
  <si>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</si>
  <si>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</si>
  <si>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</si>
  <si>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</si>
  <si>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</si>
  <si>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</si>
  <si>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</si>
  <si>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</si>
  <si>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</si>
  <si>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</si>
  <si>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</si>
  <si>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</si>
  <si>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</si>
  <si>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</si>
  <si>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</si>
  <si>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</si>
  <si>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</si>
  <si>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</si>
  <si>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</si>
  <si>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</si>
  <si>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</si>
  <si>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</si>
  <si>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</si>
  <si>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</si>
  <si>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</si>
  <si>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</si>
  <si>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</si>
  <si>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</si>
  <si>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</si>
  <si>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</si>
  <si>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</si>
  <si>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</si>
  <si>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</si>
  <si>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</si>
  <si>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</si>
  <si>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</si>
  <si>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</si>
  <si>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</si>
  <si>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</si>
  <si>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</si>
  <si>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</si>
  <si>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</si>
  <si>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</si>
  <si>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</si>
  <si>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</si>
  <si>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</si>
  <si>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</si>
  <si>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</si>
  <si>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</si>
  <si>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</si>
  <si>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</si>
  <si>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</si>
  <si>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</si>
  <si>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</si>
  <si>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</si>
  <si>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</si>
  <si>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</si>
  <si>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</si>
  <si>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</si>
  <si>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</si>
  <si>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</si>
  <si>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</si>
  <si>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</si>
  <si>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</si>
  <si>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</si>
  <si>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</si>
  <si>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</si>
  <si>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</si>
  <si>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</si>
  <si>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</si>
  <si>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</si>
  <si>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</si>
  <si>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</si>
  <si>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</si>
  <si>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</si>
  <si>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</si>
  <si>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</si>
  <si>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</si>
  <si>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</si>
  <si>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</si>
  <si>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</si>
  <si>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</si>
  <si>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</si>
  <si>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</si>
  <si>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</si>
  <si>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</si>
  <si>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</si>
  <si>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</si>
  <si>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</si>
  <si>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</si>
  <si>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</si>
  <si>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</si>
  <si>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</si>
  <si>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</si>
  <si>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</si>
  <si>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</si>
  <si>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</si>
  <si>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</si>
  <si>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</si>
  <si>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</si>
  <si>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</si>
  <si>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</si>
  <si>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</si>
  <si>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</si>
  <si>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</si>
  <si>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</si>
  <si>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</si>
  <si>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</si>
  <si>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</si>
  <si>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</si>
  <si>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</si>
  <si>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</si>
  <si>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</si>
  <si>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</si>
  <si>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</si>
  <si>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</si>
  <si>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</si>
  <si>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</si>
  <si>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</si>
  <si>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</si>
  <si>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</si>
  <si>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</si>
  <si>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</si>
  <si>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</si>
  <si>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</si>
  <si>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</si>
  <si>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</si>
  <si>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</si>
  <si>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</si>
  <si>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</si>
  <si>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</si>
  <si>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</si>
  <si>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</si>
  <si>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</si>
  <si>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</si>
  <si>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</si>
  <si>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</si>
  <si>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</si>
  <si>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</si>
  <si>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</si>
  <si>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</si>
  <si>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</si>
  <si>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</si>
  <si>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</si>
  <si>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</si>
  <si>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</si>
  <si>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</si>
  <si>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</si>
  <si>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</si>
  <si>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</si>
  <si>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</si>
  <si>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</si>
  <si>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</si>
  <si>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</si>
  <si>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</si>
  <si>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</si>
  <si>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</si>
  <si>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</si>
  <si>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</si>
  <si>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</si>
  <si>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</si>
  <si>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</si>
  <si>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</si>
  <si>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</si>
  <si>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</si>
  <si>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</si>
  <si>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</si>
  <si>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</si>
  <si>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</si>
  <si>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</si>
  <si>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</si>
  <si>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</si>
  <si>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</si>
  <si>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</si>
  <si>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</si>
  <si>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</si>
  <si>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</si>
  <si>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</si>
  <si>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</si>
  <si>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</si>
  <si>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</si>
  <si>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</si>
  <si>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</si>
  <si>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</si>
  <si>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</si>
  <si>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</si>
  <si>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</si>
  <si>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</si>
  <si>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</si>
  <si>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</si>
  <si>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</si>
  <si>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</si>
  <si>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</si>
  <si>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</si>
  <si>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</si>
  <si>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</si>
  <si>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</si>
  <si>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</si>
  <si>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</si>
  <si>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</si>
  <si>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</si>
  <si>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</si>
  <si>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</si>
  <si>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</si>
  <si>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</si>
  <si>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</si>
  <si>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</si>
  <si>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</si>
  <si>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</si>
  <si>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</si>
  <si>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</si>
  <si>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</si>
  <si>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</si>
  <si>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</si>
  <si>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</si>
  <si>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</si>
  <si>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</si>
  <si>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</si>
  <si>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</si>
  <si>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</si>
  <si>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</si>
  <si>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</si>
  <si>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</si>
  <si>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</si>
  <si>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</si>
  <si>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</si>
  <si>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</si>
  <si>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</si>
  <si>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</si>
  <si>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</si>
  <si>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</si>
  <si>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</si>
  <si>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</si>
  <si>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</si>
  <si>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</si>
  <si>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</si>
  <si>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</si>
  <si>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</si>
  <si>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</si>
  <si>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</si>
  <si>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</si>
  <si>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</si>
  <si>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</si>
  <si>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</si>
  <si>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</si>
  <si>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</si>
  <si>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</si>
  <si>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</si>
  <si>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</si>
  <si>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</si>
  <si>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</si>
  <si>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</si>
  <si>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</si>
  <si>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</si>
  <si>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</si>
  <si>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</si>
  <si>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</si>
  <si>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</si>
  <si>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</si>
  <si>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</si>
  <si>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</si>
  <si>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</si>
  <si>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</si>
  <si>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</si>
  <si>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</si>
  <si>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</si>
  <si>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</si>
  <si>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</si>
  <si>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</si>
  <si>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</si>
  <si>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</si>
  <si>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</si>
  <si>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</si>
  <si>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</si>
  <si>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</si>
  <si>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</si>
  <si>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</si>
  <si>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</si>
  <si>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</si>
  <si>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</si>
  <si>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</si>
  <si>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</si>
  <si>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</si>
  <si>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</si>
  <si>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</si>
  <si>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</si>
  <si>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</si>
  <si>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</si>
  <si>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</si>
  <si>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</si>
  <si>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</si>
  <si>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</si>
  <si>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</si>
  <si>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</si>
  <si>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</si>
  <si>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</si>
  <si>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</si>
  <si>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</si>
  <si>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</si>
  <si>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</si>
  <si>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</si>
  <si>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</si>
  <si>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</si>
  <si>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</si>
  <si>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</si>
  <si>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</si>
  <si>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</si>
  <si>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</si>
  <si>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</si>
  <si>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</si>
  <si>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</si>
  <si>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</si>
  <si>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</si>
  <si>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</si>
  <si>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</si>
  <si>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</si>
  <si>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</si>
  <si>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</si>
  <si>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</si>
  <si>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</si>
  <si>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</si>
  <si>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</si>
  <si>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</si>
  <si>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</si>
  <si>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</si>
  <si>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</si>
  <si>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</si>
  <si>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</si>
  <si>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</si>
  <si>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</si>
  <si>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</si>
  <si>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</si>
  <si>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</si>
  <si>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</si>
  <si>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</si>
  <si>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</si>
  <si>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</si>
  <si>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</si>
  <si>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</si>
  <si>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</si>
  <si>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</si>
  <si>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</si>
  <si>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</si>
  <si>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</si>
  <si>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</si>
  <si>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</si>
  <si>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</si>
  <si>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</si>
  <si>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</si>
  <si>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</si>
  <si>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</si>
  <si>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</si>
  <si>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</si>
  <si>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</si>
  <si>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</si>
  <si>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</si>
  <si>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</si>
  <si>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</si>
  <si>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</si>
  <si>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</si>
  <si>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</si>
  <si>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</si>
  <si>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</si>
  <si>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</si>
  <si>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</si>
  <si>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</si>
  <si>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</si>
  <si>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</si>
  <si>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</si>
  <si>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</si>
  <si>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</si>
  <si>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</si>
  <si>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</si>
  <si>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</si>
  <si>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</si>
  <si>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</si>
  <si>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</si>
  <si>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</si>
  <si>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</si>
  <si>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</si>
  <si>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</si>
  <si>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</si>
  <si>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</si>
  <si>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</si>
  <si>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</si>
  <si>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</si>
  <si>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</si>
  <si>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</si>
  <si>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</si>
  <si>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</si>
  <si>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</si>
  <si>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</si>
  <si>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</si>
  <si>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</si>
  <si>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</si>
  <si>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</si>
  <si>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</si>
  <si>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</si>
  <si>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</si>
  <si>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</si>
  <si>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</si>
  <si>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</si>
  <si>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</si>
  <si>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</si>
  <si>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</si>
  <si>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</si>
  <si>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</si>
  <si>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</si>
  <si>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</si>
  <si>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</si>
  <si>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</si>
  <si>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</si>
  <si>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</si>
  <si>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</si>
  <si>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</si>
  <si>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</si>
  <si>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</si>
  <si>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</si>
  <si>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</si>
  <si>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</si>
  <si>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</si>
  <si>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</si>
  <si>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</si>
  <si>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</si>
  <si>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</si>
  <si>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</si>
  <si>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</si>
  <si>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</si>
  <si>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</si>
  <si>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</si>
  <si>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</si>
  <si>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</si>
  <si>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</si>
  <si>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</si>
  <si>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</si>
  <si>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</si>
  <si>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</si>
  <si>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</si>
  <si>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</si>
  <si>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</si>
  <si>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</si>
  <si>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</si>
  <si>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</si>
  <si>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</si>
  <si>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</si>
  <si>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</si>
  <si>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</si>
  <si>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</si>
  <si>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</si>
  <si>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</si>
  <si>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</si>
  <si>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</si>
  <si>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</si>
  <si>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</si>
  <si>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</si>
  <si>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</si>
  <si>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</si>
  <si>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</si>
  <si>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</si>
  <si>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</si>
  <si>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</si>
  <si>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</si>
  <si>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</si>
  <si>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</si>
  <si>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</si>
  <si>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</si>
  <si>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</si>
  <si>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</si>
  <si>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</si>
  <si>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</si>
  <si>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</si>
  <si>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</si>
  <si>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</si>
  <si>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</si>
  <si>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</si>
  <si>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</si>
  <si>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</si>
  <si>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</si>
  <si>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</si>
  <si>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</si>
  <si>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</si>
  <si>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</si>
  <si>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</si>
  <si>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</si>
  <si>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</si>
  <si>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</si>
  <si>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</si>
  <si>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</si>
  <si>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</si>
  <si>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</si>
  <si>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</si>
  <si>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</si>
  <si>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</si>
  <si>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</si>
  <si>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</si>
  <si>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</si>
  <si>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</si>
  <si>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</si>
  <si>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</si>
  <si>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</si>
  <si>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</si>
  <si>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</si>
  <si>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</si>
  <si>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</si>
  <si>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</si>
  <si>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</si>
  <si>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</si>
  <si>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</si>
  <si>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</si>
  <si>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</si>
  <si>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</si>
  <si>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</si>
  <si>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</si>
  <si>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</si>
  <si>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</si>
  <si>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</si>
  <si>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</si>
  <si>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</si>
  <si>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</si>
  <si>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</si>
  <si>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</si>
  <si>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</si>
  <si>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</si>
  <si>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</si>
  <si>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</si>
  <si>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</si>
  <si>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</si>
  <si>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</si>
  <si>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</si>
  <si>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</si>
  <si>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</si>
  <si>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</si>
  <si>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</si>
  <si>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</si>
  <si>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</si>
  <si>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</si>
  <si>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</si>
  <si>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</si>
  <si>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</si>
  <si>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</si>
  <si>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</si>
  <si>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</si>
  <si>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</si>
  <si>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</si>
  <si>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</si>
  <si>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</si>
  <si>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</si>
  <si>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</si>
  <si>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</si>
  <si>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</si>
  <si>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</si>
  <si>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</si>
  <si>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</si>
  <si>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</si>
  <si>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</si>
  <si>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</si>
  <si>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</si>
  <si>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</si>
  <si>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</si>
  <si>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</si>
  <si>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</si>
  <si>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</si>
  <si>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</si>
  <si>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</si>
  <si>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</si>
  <si>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</si>
  <si>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</si>
  <si>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</si>
  <si>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</si>
  <si>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</si>
  <si>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</si>
  <si>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</si>
  <si>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</si>
  <si>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</si>
  <si>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</si>
  <si>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</si>
  <si>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</si>
  <si>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</si>
  <si>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</si>
  <si>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</si>
  <si>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</si>
  <si>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</si>
  <si>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</si>
  <si>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</si>
  <si>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</si>
  <si>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</si>
  <si>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</si>
  <si>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</si>
  <si>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</si>
  <si>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</si>
  <si>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</si>
  <si>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</si>
  <si>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</si>
  <si>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</si>
  <si>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</si>
  <si>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</si>
  <si>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</si>
  <si>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</si>
  <si>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</si>
  <si>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</si>
  <si>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</si>
  <si>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</si>
  <si>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</si>
  <si>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</si>
  <si>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</si>
  <si>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</si>
  <si>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</si>
  <si>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</si>
  <si>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</si>
  <si>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</si>
  <si>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</si>
  <si>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</si>
  <si>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</si>
  <si>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</si>
  <si>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</si>
  <si>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</si>
  <si>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</si>
  <si>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</si>
  <si>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</si>
  <si>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</si>
  <si>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</si>
  <si>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</si>
  <si>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</si>
  <si>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</si>
  <si>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</si>
  <si>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</si>
  <si>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</si>
  <si>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</si>
  <si>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</si>
  <si>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</si>
  <si>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</si>
  <si>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</si>
  <si>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</si>
  <si>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</si>
  <si>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</si>
  <si>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</si>
  <si>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</si>
  <si>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</si>
  <si>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</si>
  <si>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</si>
  <si>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</si>
  <si>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</si>
  <si>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</si>
  <si>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</si>
  <si>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</si>
  <si>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</si>
  <si>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</si>
  <si>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</si>
  <si>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</si>
  <si>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</si>
  <si>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</si>
  <si>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</si>
  <si>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</si>
  <si>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</si>
  <si>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</si>
  <si>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</si>
  <si>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</si>
  <si>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</si>
  <si>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</si>
  <si>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</si>
  <si>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</si>
  <si>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</si>
  <si>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</si>
  <si>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</si>
  <si>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</si>
  <si>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</si>
  <si>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</si>
  <si>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</si>
  <si>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</si>
  <si>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</si>
  <si>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</si>
  <si>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</si>
  <si>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</si>
  <si>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</si>
  <si>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</si>
  <si>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</si>
  <si>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</si>
  <si>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</si>
  <si>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</si>
  <si>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</si>
  <si>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</si>
  <si>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</si>
  <si>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</si>
  <si>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</si>
  <si>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</si>
  <si>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</si>
  <si>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</si>
  <si>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</si>
  <si>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</si>
  <si>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</si>
  <si>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</si>
  <si>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</si>
  <si>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</si>
  <si>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</si>
  <si>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</si>
  <si>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</si>
  <si>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</si>
  <si>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</si>
  <si>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</si>
  <si>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</si>
  <si>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</si>
  <si>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</si>
  <si>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</si>
  <si>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</si>
  <si>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</si>
  <si>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</si>
  <si>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</si>
  <si>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</si>
  <si>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</si>
  <si>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</si>
  <si>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</si>
  <si>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</si>
  <si>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</si>
  <si>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</si>
  <si>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</si>
  <si>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</si>
  <si>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</si>
  <si>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</si>
  <si>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</si>
  <si>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</si>
  <si>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</si>
  <si>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</si>
  <si>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</si>
  <si>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</si>
  <si>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</si>
  <si>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</si>
  <si>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</si>
  <si>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</si>
  <si>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</si>
  <si>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</si>
  <si>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</si>
  <si>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</si>
  <si>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</si>
  <si>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</si>
  <si>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</si>
  <si>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</si>
  <si>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</si>
  <si>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</si>
  <si>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</si>
  <si>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</si>
  <si>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</si>
  <si>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</si>
  <si>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</si>
  <si>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</si>
  <si>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</si>
  <si>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</si>
  <si>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</si>
  <si>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</si>
  <si>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</si>
  <si>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</si>
  <si>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</si>
  <si>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</si>
  <si>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</si>
  <si>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</si>
  <si>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</si>
  <si>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</si>
  <si>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</si>
  <si>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</si>
  <si>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</si>
  <si>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</si>
  <si>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</si>
  <si>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</si>
  <si>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</si>
  <si>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</si>
  <si>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</si>
  <si>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</si>
  <si>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</si>
  <si>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</si>
  <si>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</si>
  <si>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</si>
  <si>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</si>
  <si>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</si>
  <si>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</si>
  <si>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</si>
  <si>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</si>
  <si>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</si>
  <si>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</si>
  <si>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</si>
  <si>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</si>
  <si>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</si>
  <si>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</si>
  <si>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</si>
  <si>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</si>
  <si>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</si>
  <si>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</si>
  <si>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</si>
  <si>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</si>
  <si>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</si>
  <si>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</si>
  <si>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</si>
  <si>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</si>
  <si>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</si>
  <si>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</si>
  <si>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</si>
  <si>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</si>
  <si>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</si>
  <si>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</si>
  <si>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</si>
  <si>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</si>
  <si>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</si>
  <si>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</si>
  <si>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</si>
  <si>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</si>
  <si>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</si>
  <si>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</si>
  <si>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</si>
  <si>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</si>
  <si>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</si>
  <si>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</si>
  <si>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</si>
  <si>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</si>
  <si>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</si>
  <si>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</si>
  <si>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</si>
  <si>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</si>
  <si>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</si>
  <si>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</si>
  <si>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</si>
  <si>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</si>
  <si>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</si>
  <si>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</si>
  <si>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</si>
  <si>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</si>
  <si>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</si>
  <si>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</si>
  <si>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</si>
  <si>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</si>
  <si>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</si>
  <si>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</si>
  <si>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</si>
  <si>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</si>
  <si>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</si>
  <si>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</si>
  <si>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</si>
  <si>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</si>
  <si>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</si>
  <si>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</si>
  <si>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</si>
  <si>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</si>
  <si>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</si>
  <si>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</si>
  <si>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</si>
  <si>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</si>
  <si>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</si>
  <si>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</si>
  <si>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</si>
  <si>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</si>
  <si>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</si>
  <si>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</si>
  <si>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</si>
  <si>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</si>
  <si>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</si>
  <si>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</si>
  <si>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</si>
  <si>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</si>
  <si>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</si>
  <si>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</si>
  <si>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</si>
  <si>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</si>
  <si>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</si>
  <si>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</si>
  <si>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</si>
  <si>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</si>
  <si>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</si>
  <si>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</si>
  <si>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</si>
  <si>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</si>
  <si>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</si>
  <si>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</si>
  <si>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</si>
  <si>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</si>
  <si>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</si>
  <si>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</si>
  <si>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</si>
  <si>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</si>
  <si>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</si>
  <si>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</si>
  <si>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</si>
  <si>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</si>
  <si>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</si>
  <si>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</si>
  <si>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</si>
  <si>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</si>
  <si>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</si>
  <si>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</si>
  <si>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</si>
  <si>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</si>
  <si>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</si>
  <si>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</si>
  <si>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</si>
  <si>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</si>
  <si>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</si>
  <si>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</si>
  <si>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</si>
  <si>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</si>
  <si>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</si>
  <si>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</si>
  <si>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</si>
  <si>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</si>
  <si>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</si>
  <si>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</si>
  <si>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</si>
  <si>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</si>
  <si>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</si>
  <si>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</si>
  <si>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</si>
  <si>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</si>
  <si>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</si>
  <si>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</si>
  <si>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</si>
  <si>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</si>
  <si>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</si>
  <si>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</si>
  <si>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</si>
  <si>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</si>
  <si>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</si>
  <si>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</si>
  <si>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</si>
  <si>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</si>
  <si>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</si>
  <si>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</si>
  <si>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</si>
  <si>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</si>
  <si>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</si>
  <si>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</si>
  <si>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</si>
  <si>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</si>
  <si>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</si>
  <si>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</si>
  <si>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</si>
  <si>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</si>
  <si>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</si>
  <si>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</si>
  <si>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</si>
  <si>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</si>
  <si>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</si>
  <si>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</si>
  <si>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</si>
  <si>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</si>
  <si>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</si>
  <si>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</si>
  <si>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</si>
  <si>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</si>
  <si>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</si>
  <si>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</si>
  <si>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</si>
  <si>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</si>
  <si>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</si>
  <si>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</si>
  <si>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</si>
  <si>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</si>
  <si>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</si>
  <si>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</si>
  <si>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</si>
  <si>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</si>
  <si>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</si>
  <si>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</si>
  <si>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</si>
  <si>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</si>
  <si>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</si>
  <si>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</si>
  <si>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</si>
  <si>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</si>
  <si>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</si>
  <si>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</si>
  <si>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</si>
  <si>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</si>
  <si>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</si>
  <si>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</si>
  <si>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</si>
  <si>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</si>
  <si>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</si>
  <si>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</si>
  <si>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</si>
  <si>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</si>
  <si>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</si>
  <si>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</si>
  <si>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</si>
  <si>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</si>
  <si>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</si>
  <si>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</si>
  <si>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</si>
  <si>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</si>
  <si>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</si>
  <si>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</si>
  <si>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</si>
  <si>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</si>
  <si>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</si>
  <si>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</si>
  <si>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</si>
  <si>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</si>
  <si>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</si>
  <si>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</si>
  <si>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</si>
  <si>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</si>
  <si>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</si>
  <si>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</si>
  <si>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</si>
  <si>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</si>
  <si>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</si>
  <si>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</si>
  <si>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</si>
  <si>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</si>
  <si>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</si>
  <si>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</si>
  <si>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</si>
  <si>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</si>
  <si>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</si>
  <si>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</si>
  <si>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</si>
  <si>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</si>
  <si>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</si>
  <si>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</si>
  <si>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</si>
  <si>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</si>
  <si>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</si>
  <si>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</si>
  <si>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</si>
  <si>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</si>
  <si>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</si>
  <si>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</si>
  <si>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</si>
  <si>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</si>
  <si>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</si>
  <si>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</si>
  <si>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</si>
  <si>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</si>
  <si>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</si>
  <si>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</si>
  <si>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</si>
  <si>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</si>
  <si>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</si>
  <si>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</si>
  <si>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</si>
  <si>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</si>
  <si>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</si>
  <si>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</si>
  <si>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</si>
  <si>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</si>
  <si>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</si>
  <si>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</si>
  <si>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</si>
  <si>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</si>
  <si>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</si>
  <si>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</si>
  <si>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</si>
  <si>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</si>
  <si>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</si>
  <si>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</si>
  <si>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</si>
  <si>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</si>
  <si>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</si>
  <si>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</si>
  <si>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</si>
  <si>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</si>
  <si>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</si>
  <si>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</si>
  <si>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</si>
  <si>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</si>
  <si>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</si>
  <si>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</si>
  <si>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</si>
  <si>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</si>
  <si>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</si>
  <si>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</si>
  <si>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</si>
  <si>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</si>
  <si>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</si>
  <si>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</si>
  <si>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</si>
  <si>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</si>
  <si>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</si>
  <si>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</si>
  <si>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</si>
  <si>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</si>
  <si>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</si>
  <si>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</si>
  <si>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</si>
  <si>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</si>
  <si>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</si>
  <si>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</si>
  <si>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</si>
  <si>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</si>
  <si>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</si>
  <si>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</si>
  <si>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</si>
  <si>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</si>
  <si>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</si>
  <si>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</si>
  <si>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</si>
  <si>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</si>
  <si>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</si>
  <si>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</si>
  <si>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</si>
  <si>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</si>
  <si>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</si>
  <si>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</si>
  <si>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</si>
  <si>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</si>
  <si>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</si>
  <si>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</si>
  <si>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</si>
  <si>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</si>
  <si>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</si>
  <si>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</si>
  <si>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</si>
  <si>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</si>
  <si>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</si>
  <si>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</si>
  <si>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</si>
  <si>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</si>
  <si>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</si>
  <si>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</si>
  <si>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</si>
  <si>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</si>
  <si>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</si>
  <si>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</si>
  <si>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</si>
  <si>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</si>
  <si>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</si>
  <si>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</si>
  <si>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</si>
  <si>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</si>
  <si>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</si>
  <si>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</si>
  <si>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</si>
  <si>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</si>
  <si>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</si>
  <si>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</si>
  <si>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</si>
  <si>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</si>
  <si>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</si>
  <si>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</si>
  <si>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</si>
  <si>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</si>
  <si>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</si>
  <si>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</si>
  <si>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</si>
  <si>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</si>
  <si>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</si>
  <si>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</si>
  <si>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</si>
  <si>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</si>
  <si>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</si>
  <si>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</si>
  <si>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</si>
  <si>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</si>
  <si>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</si>
  <si>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</si>
  <si>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</si>
  <si>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</si>
  <si>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</si>
  <si>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</si>
  <si>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</si>
  <si>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</si>
  <si>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</si>
  <si>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</si>
  <si>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</si>
  <si>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</si>
  <si>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</si>
  <si>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</si>
  <si>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</si>
  <si>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</si>
  <si>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</si>
  <si>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</si>
  <si>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</si>
  <si>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</si>
  <si>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</si>
  <si>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</si>
  <si>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</si>
  <si>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</si>
  <si>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</si>
  <si>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</si>
  <si>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</si>
  <si>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</si>
  <si>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</si>
  <si>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</si>
  <si>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</si>
  <si>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</si>
  <si>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</si>
  <si>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</si>
  <si>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</si>
  <si>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</si>
  <si>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</si>
  <si>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</si>
  <si>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</si>
  <si>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</si>
  <si>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</si>
  <si>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</si>
  <si>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</si>
  <si>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</si>
  <si>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</si>
  <si>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</si>
  <si>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</si>
  <si>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</si>
  <si>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</si>
  <si>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</si>
  <si>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</si>
  <si>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</si>
  <si>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</si>
  <si>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</si>
  <si>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</si>
  <si>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</si>
  <si>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</si>
  <si>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</si>
  <si>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</si>
  <si>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</si>
  <si>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</si>
  <si>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</si>
  <si>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</si>
  <si>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</si>
  <si>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</si>
  <si>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</si>
  <si>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</si>
  <si>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</si>
  <si>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</si>
  <si>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</si>
  <si>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</si>
  <si>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</si>
  <si>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</si>
  <si>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</si>
  <si>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</si>
  <si>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</si>
  <si>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</si>
  <si>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</si>
  <si>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</si>
  <si>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</si>
  <si>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</si>
  <si>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</si>
  <si>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</si>
  <si>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</si>
  <si>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</si>
  <si>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</si>
  <si>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</si>
  <si>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</si>
  <si>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</si>
  <si>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</si>
  <si>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</si>
  <si>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</si>
  <si>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</si>
  <si>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</si>
  <si>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</si>
  <si>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</si>
  <si>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</si>
  <si>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</si>
  <si>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</si>
  <si>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</si>
  <si>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</si>
  <si>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</si>
  <si>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</si>
  <si>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</si>
  <si>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</si>
  <si>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</si>
  <si>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</si>
  <si>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</si>
  <si>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</si>
  <si>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</si>
  <si>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</si>
  <si>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</si>
  <si>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</si>
  <si>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</si>
  <si>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</si>
  <si>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</si>
  <si>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</si>
  <si>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</si>
  <si>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</si>
  <si>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</si>
  <si>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</si>
  <si>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</si>
  <si>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</si>
  <si>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</si>
  <si>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</si>
  <si>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</si>
  <si>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</si>
  <si>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</si>
  <si>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</si>
  <si>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</si>
  <si>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</si>
  <si>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</si>
  <si>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</si>
  <si>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</si>
  <si>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</si>
  <si>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</si>
  <si>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</si>
  <si>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</si>
  <si>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</si>
  <si>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</si>
  <si>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</si>
  <si>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</si>
  <si>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</si>
  <si>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</si>
  <si>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</si>
  <si>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</si>
  <si>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</si>
  <si>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</si>
  <si>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</si>
  <si>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</si>
  <si>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</si>
  <si>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</si>
  <si>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</si>
  <si>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</si>
  <si>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</si>
  <si>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</si>
  <si>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</si>
  <si>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</si>
  <si>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</si>
  <si>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</si>
  <si>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</si>
  <si>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</si>
  <si>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</si>
  <si>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</si>
  <si>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</si>
  <si>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</si>
  <si>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</si>
  <si>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</si>
  <si>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</si>
  <si>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</si>
  <si>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</si>
  <si>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</si>
  <si>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</si>
  <si>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</si>
  <si>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</si>
  <si>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</si>
  <si>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</si>
  <si>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</si>
  <si>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</si>
  <si>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</si>
  <si>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</si>
  <si>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</si>
  <si>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</si>
  <si>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</si>
  <si>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</si>
  <si>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</si>
  <si>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</si>
  <si>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</si>
  <si>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</si>
  <si>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</si>
  <si>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</si>
  <si>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</si>
  <si>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</si>
  <si>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</si>
  <si>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</si>
  <si>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</si>
  <si>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</si>
  <si>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</si>
  <si>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</si>
  <si>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</si>
  <si>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</si>
  <si>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</si>
  <si>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</si>
  <si>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</si>
  <si>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</si>
  <si>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</si>
  <si>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</si>
  <si>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</si>
  <si>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</si>
  <si>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</si>
  <si>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</si>
  <si>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</si>
  <si>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</si>
  <si>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</si>
  <si>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</si>
  <si>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</si>
  <si>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</si>
  <si>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</si>
  <si>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</si>
  <si>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</si>
  <si>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</si>
  <si>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</si>
  <si>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</si>
  <si>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</si>
  <si>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</si>
  <si>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</si>
  <si>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</si>
  <si>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</si>
  <si>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</si>
  <si>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</si>
  <si>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</si>
  <si>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</si>
  <si>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</si>
  <si>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</si>
  <si>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</si>
  <si>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</si>
  <si>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</si>
  <si>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</si>
  <si>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</si>
  <si>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</si>
  <si>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</si>
  <si>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</si>
  <si>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</si>
  <si>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</si>
  <si>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</si>
  <si>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</si>
  <si>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</si>
  <si>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</si>
  <si>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</si>
  <si>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</si>
  <si>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</si>
  <si>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</si>
  <si>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</si>
  <si>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</si>
  <si>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</si>
  <si>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</si>
  <si>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</si>
  <si>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</si>
  <si>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</si>
  <si>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</si>
  <si>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</si>
  <si>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</si>
  <si>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</si>
  <si>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</si>
  <si>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</si>
  <si>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</si>
  <si>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</si>
  <si>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</si>
  <si>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</si>
  <si>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</si>
  <si>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</si>
  <si>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</si>
  <si>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</si>
  <si>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</si>
  <si>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</si>
  <si>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</si>
  <si>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</si>
  <si>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</si>
  <si>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</si>
  <si>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</si>
  <si>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</si>
  <si>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</si>
  <si>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</si>
  <si>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</si>
  <si>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</si>
  <si>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</si>
  <si>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</si>
  <si>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</si>
  <si>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</si>
  <si>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</si>
  <si>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</si>
  <si>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</si>
  <si>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</si>
  <si>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</si>
  <si>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</si>
  <si>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</si>
  <si>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</si>
  <si>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</si>
  <si>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</si>
  <si>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</si>
  <si>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</si>
  <si>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</si>
  <si>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</si>
  <si>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</si>
  <si>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</si>
  <si>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</si>
  <si>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</si>
  <si>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</si>
  <si>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</si>
  <si>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</si>
  <si>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</si>
  <si>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</si>
  <si>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</si>
  <si>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</si>
  <si>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</si>
  <si>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</si>
  <si>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</si>
  <si>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</si>
  <si>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</si>
  <si>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</si>
  <si>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</si>
  <si>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</si>
  <si>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</si>
  <si>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</si>
  <si>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</si>
  <si>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</si>
  <si>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</si>
  <si>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</si>
  <si>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</si>
  <si>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</si>
  <si>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</si>
  <si>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</si>
  <si>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</si>
  <si>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</si>
  <si>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</si>
  <si>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</si>
  <si>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</si>
  <si>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</si>
  <si>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</si>
  <si>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</si>
  <si>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</si>
  <si>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</si>
  <si>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</si>
  <si>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</si>
  <si>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</si>
  <si>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</si>
  <si>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</si>
  <si>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</si>
  <si>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</si>
  <si>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</si>
  <si>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</si>
  <si>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</si>
  <si>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</si>
  <si>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</si>
  <si>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</si>
  <si>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</si>
  <si>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</si>
  <si>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</si>
  <si>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</si>
  <si>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</si>
  <si>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</si>
  <si>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</si>
  <si>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</si>
  <si>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</si>
  <si>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</si>
  <si>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</si>
  <si>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</si>
  <si>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</si>
  <si>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</si>
  <si>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</si>
  <si>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</si>
  <si>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</si>
  <si>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</si>
  <si>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</si>
  <si>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</si>
  <si>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</si>
  <si>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</si>
  <si>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</si>
  <si>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</si>
  <si>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</si>
  <si>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</si>
  <si>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</si>
  <si>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</si>
  <si>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</si>
  <si>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</si>
  <si>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</si>
  <si>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</si>
  <si>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</si>
  <si>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</si>
  <si>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</si>
  <si>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</si>
  <si>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</si>
  <si>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</si>
  <si>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</si>
  <si>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</si>
  <si>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</si>
  <si>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</si>
  <si>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</si>
  <si>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</si>
  <si>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</si>
  <si>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</si>
  <si>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</si>
  <si>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</si>
  <si>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</si>
  <si>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</si>
  <si>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</si>
  <si>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</si>
  <si>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</si>
  <si>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</si>
  <si>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</si>
  <si>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</si>
  <si>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</si>
  <si>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</si>
  <si>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</si>
  <si>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</si>
  <si>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</si>
  <si>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</si>
  <si>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</si>
  <si>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</si>
  <si>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</si>
  <si>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</si>
  <si>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</si>
  <si>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</si>
  <si>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</si>
  <si>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</si>
  <si>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</si>
  <si>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</si>
  <si>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</si>
  <si>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</si>
  <si>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</si>
  <si>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</si>
  <si>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</si>
  <si>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</si>
  <si>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</si>
  <si>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</si>
  <si>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</si>
  <si>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</si>
  <si>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</si>
  <si>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</si>
  <si>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</si>
  <si>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</si>
  <si>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</si>
  <si>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</si>
  <si>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</si>
  <si>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</si>
  <si>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</si>
  <si>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</si>
  <si>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</si>
  <si>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</si>
  <si>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</si>
  <si>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</si>
  <si>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</si>
  <si>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</si>
  <si>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</si>
  <si>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</si>
  <si>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</si>
  <si>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</si>
  <si>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</si>
  <si>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</si>
  <si>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</si>
  <si>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</si>
  <si>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</si>
  <si>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</si>
  <si>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</si>
  <si>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</si>
  <si>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</si>
  <si>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</si>
  <si>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</si>
  <si>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</si>
  <si>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</si>
  <si>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</si>
  <si>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</si>
  <si>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</si>
  <si>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</si>
  <si>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</si>
  <si>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</si>
  <si>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</si>
  <si>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</si>
  <si>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</si>
  <si>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</si>
  <si>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</si>
  <si>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</si>
  <si>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</si>
  <si>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</si>
  <si>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</si>
  <si>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</si>
  <si>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</si>
  <si>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</si>
  <si>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</si>
  <si>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</si>
  <si>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</si>
  <si>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</si>
  <si>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</si>
  <si>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</si>
  <si>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</si>
  <si>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</si>
  <si>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</si>
  <si>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</si>
  <si>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</si>
  <si>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</si>
  <si>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</si>
  <si>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</si>
  <si>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</si>
  <si>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</si>
  <si>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</si>
  <si>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</si>
  <si>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</si>
  <si>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</si>
  <si>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</si>
  <si>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</si>
  <si>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</si>
  <si>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</si>
  <si>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</si>
  <si>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</si>
  <si>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</si>
  <si>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</si>
  <si>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</si>
  <si>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</si>
  <si>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</si>
  <si>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</si>
  <si>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</si>
  <si>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</si>
  <si>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</si>
  <si>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</si>
  <si>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</si>
  <si>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</si>
  <si>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</si>
  <si>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</si>
  <si>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</si>
  <si>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</si>
  <si>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</si>
  <si>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</si>
  <si>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</si>
  <si>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</si>
  <si>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</si>
  <si>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</si>
  <si>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</si>
  <si>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</si>
  <si>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</si>
  <si>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</si>
  <si>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</si>
  <si>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</si>
  <si>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</si>
  <si>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</si>
  <si>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</si>
  <si>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</si>
  <si>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</si>
  <si>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</si>
  <si>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</si>
  <si>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</si>
  <si>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</si>
  <si>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</si>
  <si>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</si>
  <si>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</si>
  <si>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</si>
  <si>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</si>
  <si>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</si>
  <si>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</si>
  <si>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</si>
  <si>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</si>
  <si>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</si>
  <si>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</si>
  <si>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</si>
  <si>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</si>
  <si>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</si>
  <si>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</si>
  <si>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</si>
  <si>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</si>
  <si>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</si>
  <si>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</si>
  <si>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</si>
  <si>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</si>
  <si>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</si>
  <si>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</si>
  <si>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</si>
  <si>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</si>
  <si>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</si>
  <si>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</si>
  <si>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</si>
  <si>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</si>
  <si>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</si>
  <si>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</si>
  <si>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</si>
  <si>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</si>
  <si>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</si>
  <si>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</si>
  <si>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</si>
  <si>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</si>
  <si>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</si>
  <si>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</si>
  <si>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</si>
  <si>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</si>
  <si>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</si>
  <si>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</si>
  <si>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</si>
  <si>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</si>
  <si>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</si>
  <si>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</si>
  <si>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</si>
  <si>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</si>
  <si>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</si>
  <si>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</si>
  <si>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</si>
  <si>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</si>
  <si>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</si>
  <si>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</si>
  <si>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</si>
  <si>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</si>
  <si>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</si>
  <si>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</si>
  <si>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</si>
  <si>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</si>
  <si>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</si>
  <si>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</si>
  <si>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</si>
  <si>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</si>
  <si>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</si>
  <si>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</si>
  <si>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</si>
  <si>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</si>
  <si>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</si>
  <si>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</si>
  <si>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</si>
  <si>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</si>
  <si>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</si>
  <si>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</si>
  <si>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</si>
  <si>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</si>
  <si>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</si>
  <si>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</si>
  <si>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</si>
  <si>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</si>
  <si>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</si>
  <si>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</si>
  <si>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</si>
  <si>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</si>
  <si>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</si>
  <si>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</si>
  <si>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</si>
  <si>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</si>
  <si>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</si>
  <si>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</si>
  <si>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</si>
  <si>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</si>
  <si>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</si>
  <si>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</si>
  <si>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</si>
  <si>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</si>
  <si>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</si>
  <si>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</si>
  <si>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</si>
  <si>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</si>
  <si>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</si>
  <si>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</si>
  <si>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</si>
  <si>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</si>
  <si>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</si>
  <si>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</si>
  <si>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</si>
  <si>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</si>
  <si>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</si>
  <si>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</si>
  <si>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</si>
  <si>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</si>
  <si>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</si>
  <si>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</si>
  <si>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</si>
  <si>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</si>
  <si>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</si>
  <si>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</si>
  <si>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</si>
  <si>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</si>
  <si>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</si>
  <si>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</si>
  <si>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</si>
  <si>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</si>
  <si>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</si>
  <si>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</si>
  <si>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</si>
  <si>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</si>
  <si>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</si>
  <si>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</si>
  <si>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</si>
  <si>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</si>
  <si>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</si>
  <si>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</si>
  <si>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</si>
  <si>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</si>
  <si>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</si>
  <si>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</si>
  <si>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</si>
  <si>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</si>
  <si>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</si>
  <si>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</si>
  <si>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</si>
  <si>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</si>
  <si>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</si>
  <si>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</si>
  <si>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</si>
  <si>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</si>
  <si>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</si>
  <si>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</si>
  <si>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</si>
  <si>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</si>
  <si>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</si>
  <si>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</si>
  <si>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</si>
  <si>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</si>
  <si>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</si>
  <si>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</si>
  <si>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</si>
  <si>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</si>
  <si>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</si>
  <si>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</si>
  <si>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</si>
  <si>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</si>
  <si>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</si>
  <si>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</si>
  <si>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</si>
  <si>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</si>
  <si>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</si>
  <si>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</si>
  <si>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</si>
  <si>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</si>
  <si>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</si>
  <si>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</si>
  <si>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</si>
  <si>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</si>
  <si>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</si>
  <si>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</si>
  <si>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</si>
  <si>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</si>
  <si>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</si>
  <si>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</si>
  <si>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</si>
  <si>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</si>
  <si>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</si>
  <si>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</si>
  <si>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</si>
  <si>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</si>
  <si>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</si>
  <si>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</si>
  <si>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</si>
  <si>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</si>
  <si>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</si>
  <si>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</si>
  <si>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</si>
  <si>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</si>
  <si>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</si>
  <si>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</si>
  <si>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</si>
  <si>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</si>
  <si>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</si>
  <si>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</si>
  <si>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</si>
  <si>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</si>
  <si>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</si>
  <si>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</si>
  <si>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</si>
  <si>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</si>
  <si>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</si>
  <si>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</si>
  <si>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</si>
  <si>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</si>
  <si>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</si>
  <si>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</si>
  <si>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</si>
  <si>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</si>
  <si>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</si>
  <si>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</si>
  <si>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</si>
  <si>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</si>
  <si>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</si>
  <si>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</si>
  <si>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</si>
  <si>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</si>
  <si>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</si>
  <si>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</si>
  <si>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</si>
  <si>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</si>
  <si>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</si>
  <si>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</si>
  <si>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</si>
  <si>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</si>
  <si>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</si>
  <si>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</si>
  <si>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</si>
  <si>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</si>
  <si>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</si>
  <si>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</si>
  <si>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</si>
  <si>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</si>
  <si>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</si>
  <si>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</si>
  <si>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</si>
  <si>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</si>
  <si>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</si>
  <si>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</si>
  <si>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</si>
  <si>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</si>
  <si>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</si>
  <si>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</si>
  <si>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</si>
  <si>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</si>
  <si>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</si>
  <si>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</si>
  <si>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</si>
  <si>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</si>
  <si>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</si>
  <si>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</si>
  <si>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</si>
  <si>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</si>
  <si>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</si>
  <si>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</si>
  <si>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</si>
  <si>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</si>
  <si>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</si>
  <si>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</si>
  <si>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</si>
  <si>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</si>
  <si>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</si>
  <si>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</si>
  <si>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</si>
  <si>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</si>
  <si>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</si>
  <si>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</si>
  <si>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</si>
  <si>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</si>
  <si>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</si>
  <si>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</si>
  <si>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</si>
  <si>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</si>
  <si>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</si>
  <si>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</si>
  <si>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</si>
  <si>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</si>
  <si>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</si>
  <si>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</si>
  <si>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</si>
  <si>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</si>
  <si>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</si>
  <si>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</si>
  <si>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</si>
  <si>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</si>
  <si>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</si>
  <si>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</si>
  <si>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</si>
  <si>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</si>
  <si>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</si>
  <si>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</si>
  <si>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</si>
  <si>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</si>
  <si>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</si>
  <si>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</si>
  <si>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</si>
  <si>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</si>
  <si>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</si>
  <si>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</si>
  <si>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</si>
  <si>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</si>
  <si>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</si>
  <si>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</si>
  <si>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</si>
  <si>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</si>
  <si>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</si>
  <si>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</si>
  <si>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</si>
  <si>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</si>
  <si>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</si>
  <si>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</si>
  <si>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</si>
  <si>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</si>
  <si>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</si>
  <si>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</si>
  <si>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</si>
  <si>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</si>
  <si>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</si>
  <si>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</si>
  <si>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</si>
  <si>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</si>
  <si>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</si>
  <si>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</si>
  <si>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</si>
  <si>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</si>
  <si>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</si>
  <si>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</si>
  <si>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</si>
  <si>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</si>
  <si>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</si>
  <si>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</si>
  <si>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</si>
  <si>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</si>
  <si>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</si>
  <si>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</si>
  <si>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</si>
  <si>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</si>
  <si>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</si>
  <si>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</si>
  <si>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</si>
  <si>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</si>
  <si>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</si>
  <si>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</si>
  <si>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</si>
  <si>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</si>
  <si>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</si>
  <si>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</si>
  <si>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</si>
  <si>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</si>
  <si>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</si>
  <si>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</si>
  <si>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</si>
  <si>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</si>
  <si>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</si>
  <si>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</si>
  <si>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</si>
  <si>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</si>
  <si>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</si>
  <si>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</si>
  <si>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</si>
  <si>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</si>
  <si>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</si>
  <si>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</si>
  <si>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</si>
  <si>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</si>
  <si>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</si>
  <si>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</si>
  <si>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</si>
  <si>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</si>
  <si>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</si>
  <si>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</si>
  <si>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</si>
  <si>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</si>
  <si>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</si>
  <si>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</si>
  <si>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</si>
  <si>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</si>
  <si>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</si>
  <si>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</si>
  <si>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</si>
  <si>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</si>
  <si>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</si>
  <si>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</si>
  <si>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</si>
  <si>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</si>
  <si>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</si>
  <si>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</si>
  <si>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</si>
  <si>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</si>
  <si>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</si>
  <si>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</si>
  <si>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</si>
  <si>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</si>
  <si>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</si>
  <si>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</si>
  <si>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</si>
  <si>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</si>
  <si>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</si>
  <si>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</si>
  <si>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</si>
  <si>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</si>
  <si>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</si>
  <si>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</si>
  <si>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</si>
  <si>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</si>
  <si>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</si>
  <si>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</si>
  <si>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</si>
  <si>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</si>
  <si>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</si>
  <si>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</si>
  <si>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</si>
  <si>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</si>
  <si>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</si>
  <si>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</si>
  <si>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</si>
  <si>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</si>
  <si>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</si>
  <si>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</si>
  <si>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</si>
  <si>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</si>
  <si>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</si>
  <si>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</si>
  <si>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</si>
  <si>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</si>
  <si>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</si>
  <si>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</si>
  <si>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</si>
  <si>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</si>
  <si>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</si>
  <si>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</si>
  <si>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</si>
  <si>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</si>
  <si>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</si>
  <si>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</si>
  <si>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</si>
  <si>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</si>
  <si>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</si>
  <si>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</si>
  <si>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</si>
  <si>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</si>
  <si>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</si>
  <si>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</si>
  <si>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</si>
  <si>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</si>
  <si>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</si>
  <si>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</si>
  <si>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</si>
  <si>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</si>
  <si>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</si>
  <si>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</si>
  <si>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</si>
  <si>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</si>
  <si>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</si>
  <si>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</si>
  <si>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</si>
  <si>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</si>
  <si>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</si>
  <si>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</si>
  <si>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</si>
  <si>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</si>
  <si>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</si>
  <si>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</si>
  <si>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</si>
  <si>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</si>
  <si>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</si>
  <si>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</si>
  <si>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</si>
  <si>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</si>
  <si>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</si>
  <si>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</si>
  <si>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</si>
  <si>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</si>
  <si>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</si>
  <si>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</si>
  <si>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</si>
  <si>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</si>
  <si>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</si>
  <si>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</si>
  <si>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</si>
  <si>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</si>
  <si>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</si>
  <si>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</si>
  <si>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</si>
  <si>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</si>
  <si>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</si>
  <si>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</si>
  <si>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</si>
  <si>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</si>
  <si>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</si>
  <si>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</si>
  <si>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</si>
  <si>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</si>
  <si>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</si>
  <si>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</si>
  <si>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</si>
  <si>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</si>
  <si>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</si>
  <si>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</si>
  <si>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</si>
  <si>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</si>
  <si>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</si>
  <si>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</si>
  <si>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</si>
  <si>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</si>
  <si>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</si>
  <si>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</si>
  <si>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</si>
  <si>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</si>
  <si>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</si>
  <si>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</si>
  <si>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</si>
  <si>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</si>
  <si>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</si>
  <si>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</si>
  <si>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</si>
  <si>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</si>
  <si>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</si>
  <si>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</si>
  <si>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</si>
  <si>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</si>
  <si>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</si>
  <si>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</si>
  <si>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</si>
  <si>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</si>
  <si>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</si>
  <si>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</si>
  <si>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</si>
  <si>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</si>
  <si>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</si>
  <si>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</si>
  <si>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</si>
  <si>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</si>
  <si>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</si>
  <si>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</si>
  <si>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</si>
  <si>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</si>
  <si>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</si>
  <si>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</si>
  <si>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</si>
  <si>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</si>
  <si>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</si>
  <si>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</si>
  <si>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</si>
  <si>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</si>
  <si>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</si>
  <si>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</si>
  <si>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</si>
  <si>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</si>
  <si>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</si>
  <si>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</si>
  <si>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</si>
  <si>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</si>
  <si>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</si>
  <si>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</si>
  <si>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</si>
  <si>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</si>
  <si>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</si>
  <si>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</si>
  <si>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</si>
  <si>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</si>
  <si>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</si>
  <si>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</si>
  <si>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</si>
  <si>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</si>
  <si>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</si>
  <si>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</si>
  <si>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</si>
  <si>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</si>
  <si>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</si>
  <si>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</si>
  <si>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</si>
  <si>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</si>
  <si>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</si>
  <si>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</si>
  <si>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</si>
  <si>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</si>
  <si>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</si>
  <si>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</si>
  <si>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</si>
  <si>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</si>
  <si>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</si>
  <si>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</si>
  <si>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</si>
  <si>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</si>
  <si>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</si>
  <si>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</si>
  <si>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</si>
  <si>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</si>
  <si>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</si>
  <si>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</si>
  <si>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</si>
  <si>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</si>
  <si>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</si>
  <si>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</si>
  <si>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</si>
  <si>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</si>
  <si>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</si>
  <si>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</si>
  <si>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</si>
  <si>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</si>
  <si>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</si>
  <si>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</si>
  <si>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</si>
  <si>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</si>
  <si>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</si>
  <si>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</si>
  <si>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</si>
  <si>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</si>
  <si>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</si>
  <si>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</si>
  <si>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</si>
  <si>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</si>
  <si>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</si>
  <si>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</si>
  <si>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</si>
  <si>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</si>
  <si>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</si>
  <si>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</si>
  <si>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</si>
  <si>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</si>
  <si>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</si>
  <si>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</si>
  <si>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</si>
  <si>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</si>
  <si>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</si>
  <si>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</si>
  <si>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</si>
  <si>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</si>
  <si>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</si>
  <si>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</si>
  <si>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</si>
  <si>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</si>
  <si>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</si>
  <si>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</si>
  <si>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</si>
  <si>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</si>
  <si>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</si>
  <si>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</si>
  <si>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</si>
  <si>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</si>
  <si>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</si>
  <si>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</si>
  <si>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</si>
  <si>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</si>
  <si>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</si>
  <si>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</si>
  <si>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</si>
  <si>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</si>
  <si>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</si>
  <si>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</si>
  <si>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</si>
  <si>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</si>
  <si>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</si>
  <si>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</si>
  <si>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</si>
  <si>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</si>
  <si>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</si>
  <si>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</si>
  <si>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</si>
  <si>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</si>
  <si>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</si>
  <si>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</si>
  <si>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</si>
  <si>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</si>
  <si>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</si>
  <si>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</si>
  <si>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</si>
  <si>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</si>
  <si>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</si>
  <si>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</si>
  <si>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</si>
  <si>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</si>
  <si>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</si>
  <si>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</si>
  <si>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</si>
  <si>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</si>
  <si>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</si>
  <si>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</si>
  <si>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</si>
  <si>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</si>
  <si>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</si>
  <si>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</si>
  <si>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</si>
  <si>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</si>
  <si>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</si>
  <si>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</si>
  <si>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</si>
  <si>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</si>
  <si>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</si>
  <si>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</si>
  <si>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</si>
  <si>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</si>
  <si>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</si>
  <si>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</si>
  <si>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</si>
  <si>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</si>
  <si>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</si>
  <si>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</si>
  <si>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</si>
  <si>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</si>
  <si>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</si>
  <si>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</si>
  <si>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</si>
  <si>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</si>
  <si>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</si>
  <si>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</si>
  <si>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</si>
  <si>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</si>
  <si>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</si>
  <si>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</si>
  <si>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</si>
  <si>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</si>
  <si>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</si>
  <si>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</si>
  <si>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</si>
  <si>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</si>
  <si>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</si>
  <si>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</si>
  <si>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</si>
  <si>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</si>
  <si>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</si>
  <si>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</si>
  <si>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</si>
  <si>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</si>
  <si>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</si>
  <si>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</si>
  <si>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</si>
  <si>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</si>
  <si>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</si>
  <si>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</si>
  <si>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</si>
  <si>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</si>
  <si>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</si>
  <si>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</si>
  <si>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</si>
  <si>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</si>
  <si>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</si>
  <si>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</si>
  <si>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</si>
  <si>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</si>
  <si>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</si>
  <si>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</si>
  <si>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</si>
  <si>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</si>
  <si>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</si>
  <si>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</si>
  <si>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</si>
  <si>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</si>
  <si>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</si>
  <si>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</si>
  <si>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</si>
  <si>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</si>
  <si>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</si>
  <si>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</si>
  <si>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</si>
  <si>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</si>
  <si>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</si>
  <si>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</si>
  <si>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</si>
  <si>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</si>
  <si>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</si>
  <si>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</si>
  <si>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</si>
  <si>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</si>
  <si>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</si>
  <si>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</si>
  <si>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</si>
  <si>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</si>
  <si>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</si>
  <si>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</si>
  <si>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</si>
  <si>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</si>
  <si>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</si>
  <si>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</si>
  <si>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</si>
  <si>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</si>
  <si>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</si>
  <si>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</si>
  <si>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</si>
  <si>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</si>
  <si>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</si>
  <si>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</si>
  <si>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</si>
  <si>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</si>
  <si>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</si>
  <si>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</si>
  <si>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</si>
  <si>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</si>
  <si>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</si>
  <si>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</si>
  <si>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</si>
  <si>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</si>
  <si>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</si>
  <si>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</si>
  <si>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</si>
  <si>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</si>
  <si>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</si>
  <si>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</si>
  <si>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</si>
  <si>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</si>
  <si>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</si>
  <si>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</si>
  <si>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</si>
  <si>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</si>
  <si>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</si>
  <si>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</si>
  <si>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</si>
  <si>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</si>
  <si>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</si>
  <si>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</si>
  <si>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</si>
  <si>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</si>
  <si>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</si>
  <si>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</si>
  <si>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</si>
  <si>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</si>
  <si>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</si>
  <si>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</si>
  <si>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</si>
  <si>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</si>
  <si>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</si>
  <si>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</si>
  <si>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</si>
  <si>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</si>
  <si>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</si>
  <si>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</si>
  <si>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</si>
  <si>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</si>
  <si>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</si>
  <si>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</si>
  <si>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</si>
  <si>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</si>
  <si>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</si>
  <si>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</si>
  <si>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</si>
  <si>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</si>
  <si>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</si>
  <si>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</si>
  <si>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</si>
  <si>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</si>
  <si>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</si>
  <si>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</si>
  <si>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</si>
  <si>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</si>
  <si>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</si>
  <si>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</si>
  <si>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</si>
  <si>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</si>
  <si>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</si>
  <si>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</si>
  <si>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</si>
  <si>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</si>
  <si>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</si>
  <si>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</si>
  <si>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</si>
  <si>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</si>
  <si>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</si>
  <si>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</si>
  <si>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</si>
  <si>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</si>
  <si>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</si>
  <si>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</si>
  <si>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</si>
  <si>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</si>
  <si>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</si>
  <si>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</si>
  <si>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</si>
  <si>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</si>
  <si>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</si>
  <si>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</si>
  <si>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</si>
  <si>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</si>
  <si>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</si>
  <si>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</si>
  <si>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</si>
  <si>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</si>
  <si>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</si>
  <si>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</si>
  <si>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</si>
  <si>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</si>
  <si>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</si>
  <si>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</si>
  <si>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</si>
  <si>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</si>
  <si>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</si>
  <si>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</si>
  <si>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</si>
  <si>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</si>
  <si>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</si>
  <si>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</si>
  <si>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</si>
  <si>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</si>
  <si>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</si>
  <si>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</si>
  <si>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</si>
  <si>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</si>
  <si>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</si>
  <si>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</si>
  <si>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</si>
  <si>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</si>
  <si>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</si>
  <si>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</si>
  <si>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</si>
  <si>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</si>
  <si>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</si>
  <si>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</si>
  <si>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</si>
  <si>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</si>
  <si>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</si>
  <si>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</si>
  <si>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</si>
  <si>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</si>
  <si>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</si>
  <si>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</si>
  <si>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</si>
  <si>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</si>
  <si>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</si>
  <si>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</si>
  <si>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</si>
  <si>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</si>
  <si>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</si>
  <si>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</si>
  <si>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</si>
  <si>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</si>
  <si>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</si>
  <si>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</si>
  <si>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</si>
  <si>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</si>
  <si>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</si>
  <si>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</si>
  <si>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</si>
  <si>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</si>
  <si>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</si>
  <si>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</si>
  <si>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</si>
  <si>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</si>
  <si>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</si>
  <si>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</si>
  <si>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</si>
  <si>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</si>
  <si>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</si>
  <si>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</si>
  <si>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</si>
  <si>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</si>
  <si>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</si>
  <si>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</si>
  <si>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</si>
  <si>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</si>
  <si>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</si>
  <si>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</si>
  <si>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</si>
  <si>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</si>
  <si>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</si>
  <si>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</si>
  <si>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</si>
  <si>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</si>
  <si>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</si>
  <si>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</si>
  <si>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</si>
  <si>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</si>
  <si>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</si>
  <si>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</si>
  <si>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</si>
  <si>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</si>
  <si>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</si>
  <si>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</si>
  <si>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</si>
  <si>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</si>
  <si>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</si>
  <si>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</si>
  <si>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</si>
  <si>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</si>
  <si>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</si>
  <si>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</si>
  <si>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</si>
  <si>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</si>
  <si>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</si>
  <si>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</si>
  <si>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</si>
  <si>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</si>
  <si>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</si>
  <si>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</si>
  <si>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</si>
  <si>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</si>
  <si>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</si>
  <si>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</si>
  <si>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</si>
  <si>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</si>
  <si>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</si>
  <si>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</si>
  <si>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</si>
  <si>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</si>
  <si>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</si>
  <si>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</si>
  <si>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</si>
  <si>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</si>
  <si>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</si>
  <si>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</si>
  <si>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</si>
  <si>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</si>
  <si>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</si>
  <si>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</si>
  <si>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</si>
  <si>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</si>
  <si>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</si>
  <si>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</si>
  <si>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</si>
  <si>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</si>
  <si>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</si>
  <si>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</si>
  <si>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</si>
  <si>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</si>
  <si>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</si>
  <si>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</si>
  <si>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</si>
  <si>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</si>
  <si>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</si>
  <si>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</si>
  <si>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</si>
  <si>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</si>
  <si>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</si>
  <si>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</si>
  <si>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</si>
  <si>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</si>
  <si>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</si>
  <si>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</si>
  <si>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</si>
  <si>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</si>
  <si>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</si>
  <si>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</si>
  <si>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</si>
  <si>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</si>
  <si>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</si>
  <si>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</si>
  <si>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</si>
  <si>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</si>
  <si>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</si>
  <si>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</si>
  <si>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</si>
  <si>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</si>
  <si>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</si>
  <si>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</si>
  <si>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</si>
  <si>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</si>
  <si>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</si>
  <si>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</si>
  <si>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</si>
  <si>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</si>
  <si>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</si>
  <si>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</si>
  <si>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</si>
  <si>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</si>
  <si>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</si>
  <si>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</si>
  <si>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</si>
  <si>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</si>
  <si>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</si>
  <si>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</si>
  <si>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</si>
  <si>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</si>
  <si>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</si>
  <si>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</si>
  <si>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</si>
  <si>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</si>
  <si>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</si>
  <si>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</si>
  <si>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</si>
  <si>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</si>
  <si>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</si>
  <si>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</si>
  <si>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</si>
  <si>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</si>
  <si>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</si>
  <si>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</si>
  <si>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</si>
  <si>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</si>
  <si>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</si>
  <si>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</si>
  <si>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</si>
  <si>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</si>
  <si>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</si>
  <si>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</si>
  <si>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</si>
  <si>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</si>
  <si>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</si>
  <si>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</si>
  <si>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</si>
  <si>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</si>
  <si>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</si>
  <si>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</si>
  <si>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</si>
  <si>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</si>
  <si>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</si>
  <si>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</si>
  <si>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</si>
  <si>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</si>
  <si>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</si>
  <si>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</si>
  <si>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</si>
  <si>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</si>
  <si>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</si>
  <si>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</si>
  <si>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</si>
  <si>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</si>
  <si>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</si>
  <si>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</si>
  <si>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</si>
  <si>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</si>
  <si>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</si>
  <si>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</si>
  <si>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</si>
  <si>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</si>
  <si>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</si>
  <si>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</si>
  <si>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</si>
  <si>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</si>
  <si>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</si>
  <si>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</si>
  <si>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</si>
  <si>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</si>
  <si>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</si>
  <si>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</si>
  <si>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</si>
  <si>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</si>
  <si>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</si>
  <si>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</si>
  <si>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</si>
  <si>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</si>
  <si>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</si>
  <si>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</si>
  <si>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</si>
  <si>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</si>
  <si>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</si>
  <si>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</si>
  <si>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</si>
  <si>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</si>
  <si>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</si>
  <si>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</si>
  <si>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</si>
  <si>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</si>
  <si>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</si>
  <si>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</si>
  <si>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</si>
  <si>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</si>
  <si>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</si>
  <si>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</si>
  <si>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</si>
  <si>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</si>
  <si>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</si>
  <si>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</si>
  <si>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</si>
  <si>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</si>
  <si>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</si>
  <si>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</si>
  <si>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</si>
  <si>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</si>
  <si>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</si>
  <si>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</si>
  <si>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</si>
  <si>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</si>
  <si>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</si>
  <si>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</si>
  <si>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</si>
  <si>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</si>
  <si>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</si>
  <si>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</si>
  <si>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</si>
  <si>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</si>
  <si>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</si>
  <si>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</si>
  <si>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</si>
  <si>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</si>
  <si>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</si>
  <si>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</si>
  <si>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</si>
  <si>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</si>
  <si>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</si>
  <si>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</si>
  <si>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</si>
  <si>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</si>
  <si>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</si>
  <si>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</si>
  <si>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</si>
  <si>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</si>
  <si>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</si>
  <si>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</si>
  <si>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</si>
  <si>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</si>
  <si>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</si>
  <si>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</si>
  <si>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</si>
  <si>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</si>
  <si>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</si>
  <si>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</si>
  <si>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</si>
  <si>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</si>
  <si>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</si>
  <si>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</si>
  <si>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</si>
  <si>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</si>
  <si>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</si>
  <si>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</si>
  <si>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</si>
  <si>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</si>
  <si>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</si>
  <si>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</si>
  <si>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</si>
  <si>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</si>
  <si>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</si>
  <si>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</si>
  <si>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</si>
  <si>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</si>
  <si>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</si>
  <si>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</si>
  <si>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</si>
  <si>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</si>
  <si>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</si>
  <si>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</si>
  <si>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</si>
  <si>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</si>
  <si>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</si>
  <si>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</si>
  <si>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</si>
  <si>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</si>
  <si>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</si>
  <si>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</si>
  <si>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</si>
  <si>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</si>
  <si>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</si>
  <si>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</si>
  <si>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</si>
  <si>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</si>
  <si>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</si>
  <si>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</si>
  <si>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</si>
  <si>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</si>
  <si>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</si>
  <si>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</si>
  <si>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</si>
  <si>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</si>
  <si>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</si>
  <si>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</si>
  <si>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</si>
  <si>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</si>
  <si>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</si>
  <si>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</si>
  <si>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</si>
  <si>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</si>
  <si>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</si>
  <si>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</si>
  <si>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</si>
  <si>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</si>
  <si>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</si>
  <si>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</si>
  <si>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</si>
  <si>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</si>
  <si>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</si>
  <si>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</si>
  <si>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</si>
  <si>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</si>
  <si>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</si>
  <si>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</si>
  <si>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</si>
  <si>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</si>
  <si>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</si>
  <si>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</si>
  <si>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</si>
  <si>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</si>
  <si>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</si>
  <si>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</si>
  <si>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</si>
  <si>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</si>
  <si>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</si>
  <si>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</si>
  <si>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</si>
  <si>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</si>
  <si>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</si>
  <si>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</si>
  <si>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</si>
  <si>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</si>
  <si>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</si>
  <si>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</si>
  <si>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</si>
  <si>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</si>
  <si>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</si>
  <si>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</si>
  <si>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</si>
  <si>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</si>
  <si>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</si>
  <si>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</si>
  <si>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</si>
  <si>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</si>
  <si>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</si>
  <si>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</si>
  <si>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</si>
  <si>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</si>
  <si>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</si>
  <si>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</si>
  <si>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</si>
  <si>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</si>
  <si>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</si>
  <si>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</si>
  <si>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</si>
  <si>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</si>
  <si>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</si>
  <si>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</si>
  <si>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</si>
  <si>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</si>
  <si>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</si>
  <si>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</si>
  <si>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</si>
  <si>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</si>
  <si>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</si>
  <si>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</si>
  <si>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</si>
  <si>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</si>
  <si>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</si>
  <si>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</si>
  <si>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</si>
  <si>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</si>
  <si>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</si>
  <si>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</si>
  <si>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</si>
  <si>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</si>
  <si>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</si>
  <si>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</si>
  <si>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</si>
  <si>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</si>
  <si>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</si>
  <si>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</si>
  <si>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</si>
  <si>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</si>
  <si>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</si>
  <si>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</si>
  <si>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</si>
  <si>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</si>
  <si>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</si>
  <si>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</si>
  <si>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</si>
  <si>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</si>
  <si>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</si>
  <si>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</si>
  <si>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</si>
  <si>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</si>
  <si>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</si>
  <si>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</si>
  <si>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</si>
  <si>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</si>
  <si>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</si>
  <si>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</si>
  <si>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</si>
  <si>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</si>
  <si>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</si>
  <si>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</si>
  <si>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</si>
  <si>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</si>
  <si>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</si>
  <si>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</si>
  <si>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</si>
  <si>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</si>
  <si>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</si>
  <si>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</si>
  <si>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</si>
  <si>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</si>
  <si>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</si>
  <si>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</si>
  <si>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</si>
  <si>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</si>
  <si>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</si>
  <si>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</si>
  <si>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</si>
  <si>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</si>
  <si>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</si>
  <si>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</si>
  <si>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</si>
  <si>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</si>
  <si>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</si>
  <si>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</si>
  <si>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</si>
  <si>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</si>
  <si>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</si>
  <si>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</si>
  <si>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</si>
  <si>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</si>
  <si>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</si>
  <si>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</si>
  <si>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</si>
  <si>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</si>
  <si>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</si>
  <si>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</si>
  <si>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</si>
  <si>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</si>
  <si>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</si>
  <si>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</si>
  <si>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</si>
  <si>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</si>
  <si>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</si>
  <si>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</si>
  <si>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</si>
  <si>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</si>
  <si>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</si>
  <si>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</si>
  <si>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</si>
  <si>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</si>
  <si>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</si>
  <si>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</si>
  <si>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</si>
  <si>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</si>
  <si>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</si>
  <si>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</si>
  <si>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</si>
  <si>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</si>
  <si>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</si>
  <si>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</si>
  <si>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</si>
  <si>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</si>
  <si>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</si>
  <si>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</si>
  <si>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</si>
  <si>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</si>
  <si>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</si>
  <si>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</si>
  <si>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</si>
  <si>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</si>
  <si>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</si>
  <si>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</si>
  <si>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</si>
  <si>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</si>
  <si>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</si>
  <si>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</si>
  <si>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</si>
  <si>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</si>
  <si>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</si>
  <si>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</si>
  <si>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</si>
  <si>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</si>
  <si>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</si>
  <si>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</si>
  <si>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</si>
  <si>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</si>
  <si>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</si>
  <si>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</si>
  <si>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</si>
  <si>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</si>
  <si>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</si>
  <si>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</si>
  <si>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</si>
  <si>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</si>
  <si>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</si>
  <si>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</si>
  <si>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</si>
  <si>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</si>
  <si>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</si>
  <si>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</si>
  <si>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</si>
  <si>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</si>
  <si>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</si>
  <si>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</si>
  <si>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</si>
  <si>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</si>
  <si>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</si>
  <si>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</si>
  <si>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</si>
  <si>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</si>
  <si>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</si>
  <si>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</si>
  <si>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</si>
  <si>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</si>
  <si>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</si>
  <si>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</si>
  <si>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</si>
  <si>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</si>
  <si>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</si>
  <si>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</si>
  <si>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</si>
  <si>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</si>
  <si>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</si>
  <si>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</si>
  <si>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</si>
  <si>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</si>
  <si>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</si>
  <si>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</si>
  <si>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</si>
  <si>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</si>
  <si>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</si>
  <si>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</si>
  <si>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</si>
  <si>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</si>
  <si>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</si>
  <si>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</si>
  <si>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</si>
  <si>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</si>
  <si>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</si>
  <si>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</si>
  <si>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</si>
  <si>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</si>
  <si>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</si>
  <si>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</si>
  <si>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</si>
  <si>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</si>
  <si>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</si>
  <si>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</si>
  <si>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</si>
  <si>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</si>
  <si>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</si>
  <si>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</si>
  <si>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</si>
  <si>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</si>
  <si>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</si>
  <si>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</si>
  <si>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</si>
  <si>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</si>
  <si>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</si>
  <si>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</si>
  <si>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</si>
  <si>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</si>
  <si>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</si>
  <si>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</si>
  <si>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</si>
  <si>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</si>
  <si>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</si>
  <si>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</si>
  <si>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</si>
  <si>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</si>
  <si>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</si>
  <si>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</si>
  <si>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</si>
  <si>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</si>
  <si>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</si>
  <si>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</si>
  <si>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</si>
  <si>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</si>
  <si>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</si>
  <si>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</si>
  <si>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</si>
  <si>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</si>
  <si>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</si>
  <si>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</si>
  <si>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</si>
  <si>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</si>
  <si>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</si>
  <si>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</si>
  <si>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</si>
  <si>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</si>
  <si>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</si>
  <si>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</si>
  <si>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</si>
  <si>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</si>
  <si>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</si>
  <si>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</si>
  <si>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</si>
  <si>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</si>
  <si>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</si>
  <si>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</si>
  <si>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</si>
  <si>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</si>
  <si>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</si>
  <si>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</si>
  <si>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</si>
  <si>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</si>
  <si>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</si>
  <si>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</si>
  <si>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</si>
  <si>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</si>
  <si>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</si>
  <si>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</si>
  <si>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</si>
  <si>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</si>
  <si>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</si>
  <si>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</si>
  <si>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</si>
  <si>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</si>
  <si>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</si>
  <si>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</si>
  <si>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</si>
  <si>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</si>
  <si>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</si>
  <si>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</si>
  <si>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</si>
  <si>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</si>
  <si>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</si>
  <si>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</si>
  <si>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</si>
  <si>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</si>
  <si>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</si>
  <si>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</si>
  <si>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</si>
  <si>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</si>
  <si>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</si>
  <si>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</si>
  <si>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</si>
  <si>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</si>
  <si>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</si>
  <si>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</si>
  <si>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</si>
  <si>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</si>
  <si>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</si>
  <si>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</si>
  <si>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</si>
  <si>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</si>
  <si>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</si>
  <si>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</si>
  <si>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</si>
  <si>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</si>
  <si>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</si>
  <si>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</si>
  <si>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</si>
  <si>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</si>
  <si>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</si>
  <si>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</si>
  <si>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</si>
  <si>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</si>
  <si>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</si>
  <si>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</si>
  <si>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</si>
  <si>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</si>
  <si>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</si>
  <si>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</si>
  <si>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</si>
  <si>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</si>
  <si>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</si>
  <si>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</si>
  <si>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</si>
  <si>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</si>
  <si>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</si>
  <si>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</si>
  <si>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</si>
  <si>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</si>
  <si>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</si>
  <si>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</si>
  <si>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</si>
  <si>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</si>
  <si>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</si>
  <si>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</si>
  <si>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</si>
  <si>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</si>
  <si>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</si>
  <si>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</si>
  <si>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</si>
  <si>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</si>
  <si>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</si>
  <si>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</si>
  <si>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</si>
  <si>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</si>
  <si>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</si>
  <si>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</si>
  <si>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</si>
  <si>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</si>
  <si>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</si>
  <si>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</si>
  <si>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</si>
  <si>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</si>
  <si>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</si>
  <si>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</si>
  <si>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</si>
  <si>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</si>
  <si>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</si>
  <si>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</si>
  <si>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</si>
  <si>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</si>
  <si>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</si>
  <si>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</si>
  <si>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</si>
  <si>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</si>
  <si>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</si>
  <si>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</si>
  <si>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</si>
  <si>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</si>
  <si>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</si>
  <si>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</si>
  <si>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</si>
  <si>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</si>
  <si>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</si>
  <si>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</si>
  <si>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</si>
  <si>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</si>
  <si>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</si>
  <si>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</si>
  <si>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</si>
  <si>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</si>
  <si>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</si>
  <si>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</si>
  <si>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</si>
  <si>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</si>
  <si>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</si>
  <si>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</si>
  <si>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</si>
  <si>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</si>
  <si>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</si>
  <si>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</si>
  <si>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</si>
  <si>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</si>
  <si>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</si>
  <si>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</si>
  <si>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</si>
  <si>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</si>
  <si>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</si>
  <si>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</si>
  <si>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</si>
  <si>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</si>
  <si>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</si>
  <si>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</si>
  <si>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</si>
  <si>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</si>
  <si>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</si>
  <si>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</si>
  <si>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</si>
  <si>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</si>
  <si>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</si>
  <si>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</si>
  <si>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</si>
  <si>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</si>
  <si>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</si>
  <si>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</si>
  <si>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</si>
  <si>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</si>
  <si>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</si>
  <si>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</si>
  <si>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</si>
  <si>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</si>
  <si>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</si>
  <si>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</si>
  <si>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</si>
  <si>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</si>
  <si>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</si>
  <si>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</si>
  <si>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</si>
  <si>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</si>
  <si>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</si>
  <si>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</si>
  <si>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</si>
  <si>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</si>
  <si>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</si>
  <si>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</si>
  <si>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</si>
  <si>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</si>
  <si>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</si>
  <si>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</si>
  <si>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</si>
  <si>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</si>
  <si>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</si>
  <si>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</si>
  <si>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</si>
  <si>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</si>
  <si>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</si>
  <si>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</si>
  <si>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</si>
  <si>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</si>
  <si>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</si>
  <si>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</si>
  <si>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</si>
  <si>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</si>
  <si>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</si>
  <si>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</si>
  <si>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</si>
  <si>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</si>
  <si>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</si>
  <si>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</si>
  <si>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</si>
  <si>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</si>
  <si>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</si>
  <si>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</si>
  <si>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</si>
  <si>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</si>
  <si>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</si>
  <si>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</si>
  <si>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</si>
  <si>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</si>
  <si>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</si>
  <si>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</si>
  <si>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</si>
  <si>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</si>
  <si>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</si>
  <si>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</si>
  <si>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</si>
  <si>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</si>
  <si>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</si>
  <si>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</si>
  <si>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</si>
  <si>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</si>
  <si>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</si>
  <si>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</si>
  <si>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</si>
  <si>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</si>
  <si>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</si>
  <si>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</si>
  <si>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</si>
  <si>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</si>
  <si>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</si>
  <si>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</si>
  <si>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</si>
  <si>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</si>
  <si>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</si>
  <si>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</si>
  <si>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</si>
  <si>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</si>
  <si>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</si>
  <si>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</si>
  <si>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</si>
  <si>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</si>
  <si>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</si>
  <si>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</si>
  <si>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</si>
  <si>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</si>
  <si>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</si>
  <si>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</si>
  <si>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</si>
  <si>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</si>
  <si>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</si>
  <si>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</si>
  <si>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</si>
  <si>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</si>
  <si>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</si>
  <si>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</si>
  <si>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</si>
  <si>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</si>
  <si>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</si>
  <si>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</si>
  <si>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</si>
  <si>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</si>
  <si>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</si>
  <si>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</si>
  <si>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</si>
  <si>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</si>
  <si>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</si>
  <si>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</si>
  <si>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</si>
  <si>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</si>
  <si>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</si>
  <si>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</si>
  <si>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</si>
  <si>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</si>
  <si>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</si>
  <si>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</si>
  <si>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</si>
  <si>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</si>
  <si>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</si>
  <si>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</si>
  <si>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</si>
  <si>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</si>
  <si>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</si>
  <si>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</si>
  <si>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</si>
  <si>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</si>
  <si>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</si>
  <si>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</si>
  <si>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</si>
  <si>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</si>
  <si>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</si>
  <si>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</si>
  <si>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</si>
  <si>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</si>
  <si>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</si>
  <si>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</si>
  <si>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</si>
  <si>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</si>
  <si>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</si>
  <si>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</si>
  <si>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</si>
  <si>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</si>
  <si>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</si>
  <si>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</si>
  <si>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</si>
  <si>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</si>
  <si>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</si>
  <si>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</si>
  <si>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</si>
  <si>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</si>
  <si>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</si>
  <si>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</si>
  <si>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</si>
  <si>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</si>
  <si>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</si>
  <si>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</si>
  <si>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</si>
  <si>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</si>
  <si>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</si>
  <si>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</si>
  <si>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</si>
  <si>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</si>
  <si>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</si>
  <si>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</si>
  <si>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</si>
  <si>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</si>
  <si>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</si>
  <si>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</si>
  <si>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</si>
  <si>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</si>
  <si>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</si>
  <si>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</si>
  <si>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</si>
  <si>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</si>
  <si>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</si>
  <si>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</si>
  <si>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</si>
  <si>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</si>
  <si>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</si>
  <si>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</si>
  <si>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</si>
  <si>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</si>
  <si>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</si>
  <si>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</si>
  <si>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</si>
  <si>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</si>
  <si>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</si>
  <si>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</si>
  <si>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</si>
  <si>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</si>
  <si>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</si>
  <si>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</si>
  <si>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</si>
  <si>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</si>
  <si>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</si>
  <si>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</si>
  <si>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</si>
  <si>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</si>
  <si>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</si>
  <si>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</si>
  <si>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</si>
  <si>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</si>
  <si>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</si>
  <si>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</si>
  <si>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</si>
  <si>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</si>
  <si>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</si>
  <si>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</si>
  <si>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</si>
  <si>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</si>
  <si>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</si>
  <si>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</si>
  <si>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</si>
  <si>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</si>
  <si>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</si>
  <si>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</si>
  <si>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</si>
  <si>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</si>
  <si>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</si>
  <si>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</si>
  <si>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</si>
  <si>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</si>
  <si>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</si>
  <si>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</si>
  <si>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</si>
  <si>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</si>
  <si>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</si>
  <si>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</si>
  <si>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</si>
  <si>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</si>
  <si>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</si>
  <si>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</si>
  <si>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</si>
  <si>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</si>
  <si>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</si>
  <si>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</si>
  <si>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</si>
  <si>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</si>
  <si>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</si>
  <si>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</si>
  <si>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</si>
  <si>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</si>
  <si>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</si>
  <si>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</si>
  <si>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</si>
  <si>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</si>
  <si>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</si>
  <si>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</si>
  <si>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</si>
  <si>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</si>
  <si>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</si>
  <si>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</si>
  <si>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</si>
  <si>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</si>
  <si>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</si>
  <si>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</si>
  <si>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</si>
  <si>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</si>
  <si>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</si>
  <si>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</si>
  <si>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</si>
  <si>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</si>
  <si>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</si>
  <si>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</si>
  <si>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</si>
  <si>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</si>
  <si>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</si>
  <si>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</si>
  <si>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</si>
  <si>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</si>
  <si>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</si>
  <si>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</si>
  <si>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</si>
  <si>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</si>
  <si>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</si>
  <si>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</si>
  <si>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</si>
  <si>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</si>
  <si>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</si>
  <si>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</si>
  <si>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</si>
  <si>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</si>
  <si>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</si>
  <si>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</si>
  <si>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</si>
  <si>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</si>
  <si>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</si>
  <si>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</si>
  <si>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</si>
  <si>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</si>
  <si>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</si>
  <si>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</si>
  <si>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</si>
  <si>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</si>
  <si>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</si>
  <si>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</si>
  <si>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</si>
  <si>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</si>
  <si>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</si>
  <si>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</si>
  <si>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</si>
  <si>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</si>
  <si>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</si>
  <si>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</si>
  <si>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</si>
  <si>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</si>
  <si>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</si>
  <si>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</si>
  <si>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</si>
  <si>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</si>
  <si>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</si>
  <si>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</si>
  <si>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</si>
  <si>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</si>
  <si>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</si>
  <si>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</si>
  <si>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</si>
  <si>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</si>
  <si>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</si>
  <si>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</si>
  <si>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</si>
  <si>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</si>
  <si>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</si>
  <si>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</si>
  <si>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</si>
  <si>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</si>
  <si>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</si>
  <si>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</si>
  <si>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</si>
  <si>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</si>
  <si>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</si>
  <si>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</si>
  <si>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</si>
  <si>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</si>
  <si>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</si>
  <si>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</si>
  <si>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</si>
  <si>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</si>
  <si>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</si>
  <si>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</si>
  <si>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</si>
  <si>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</si>
  <si>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</si>
  <si>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</si>
  <si>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</si>
  <si>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</si>
  <si>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</si>
  <si>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</si>
  <si>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</si>
  <si>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</si>
  <si>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</si>
  <si>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</si>
  <si>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</si>
  <si>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</si>
  <si>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</si>
  <si>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</si>
  <si>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</si>
  <si>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</si>
  <si>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</si>
  <si>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</si>
  <si>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</si>
  <si>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</si>
  <si>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</si>
  <si>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</si>
  <si>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</si>
  <si>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</si>
  <si>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</si>
  <si>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</si>
  <si>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</si>
  <si>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</si>
  <si>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</si>
  <si>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</si>
  <si>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</si>
  <si>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</si>
  <si>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</si>
  <si>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</si>
  <si>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</si>
  <si>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</si>
  <si>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</si>
  <si>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</si>
  <si>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</si>
  <si>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</si>
  <si>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</si>
  <si>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</si>
  <si>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</si>
  <si>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</si>
  <si>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</si>
  <si>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</si>
  <si>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</si>
  <si>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</si>
  <si>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</si>
  <si>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</si>
  <si>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</si>
  <si>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</si>
  <si>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</si>
  <si>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</si>
  <si>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</si>
  <si>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</si>
  <si>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</si>
  <si>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</si>
  <si>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</si>
  <si>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</si>
  <si>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</si>
  <si>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</si>
  <si>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</si>
  <si>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</si>
  <si>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</si>
  <si>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</si>
  <si>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</si>
  <si>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</si>
  <si>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</si>
  <si>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</si>
  <si>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</si>
  <si>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</si>
  <si>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</si>
  <si>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</si>
  <si>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</si>
  <si>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</si>
  <si>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</si>
  <si>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</si>
  <si>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</si>
  <si>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</si>
  <si>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</si>
  <si>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</si>
  <si>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</si>
  <si>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</si>
  <si>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</si>
  <si>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</si>
  <si>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</si>
  <si>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</si>
  <si>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</si>
  <si>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</si>
  <si>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</si>
  <si>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</si>
  <si>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</si>
  <si>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</si>
  <si>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</si>
  <si>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</si>
  <si>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</si>
  <si>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</si>
  <si>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</si>
  <si>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</si>
  <si>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</si>
  <si>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</si>
  <si>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</si>
  <si>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</si>
  <si>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</si>
  <si>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</si>
  <si>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</si>
  <si>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</si>
  <si>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</si>
  <si>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</si>
  <si>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</si>
  <si>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</si>
  <si>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</si>
  <si>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</si>
  <si>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</si>
  <si>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</si>
  <si>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</si>
  <si>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</si>
  <si>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</si>
  <si>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</si>
  <si>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</si>
  <si>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</si>
  <si>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</si>
  <si>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</si>
  <si>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</si>
  <si>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</si>
  <si>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</si>
  <si>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</si>
  <si>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</si>
  <si>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</si>
  <si>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</si>
  <si>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</si>
  <si>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</si>
  <si>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</si>
  <si>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</si>
  <si>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</si>
  <si>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</si>
  <si>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</si>
  <si>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</si>
  <si>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</si>
  <si>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</si>
  <si>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</si>
  <si>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</si>
  <si>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</si>
  <si>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</si>
  <si>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</si>
  <si>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</si>
  <si>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</si>
  <si>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</si>
  <si>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</si>
  <si>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</si>
  <si>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</si>
  <si>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</si>
  <si>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</si>
  <si>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</si>
  <si>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</si>
  <si>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</si>
  <si>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</si>
  <si>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</si>
  <si>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</si>
  <si>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</si>
  <si>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</si>
  <si>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</si>
  <si>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</si>
  <si>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</si>
  <si>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</si>
  <si>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</si>
  <si>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</si>
  <si>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</si>
  <si>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</si>
  <si>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</si>
  <si>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</si>
  <si>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</si>
  <si>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</si>
  <si>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</si>
  <si>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</si>
  <si>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</si>
  <si>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</si>
  <si>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</si>
  <si>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</si>
  <si>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</si>
  <si>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</si>
  <si>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</si>
  <si>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</si>
  <si>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</si>
  <si>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</si>
  <si>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</si>
  <si>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</si>
  <si>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</si>
  <si>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</si>
  <si>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</si>
  <si>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</si>
  <si>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</si>
  <si>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</si>
  <si>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</si>
  <si>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</si>
  <si>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</si>
  <si>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</si>
  <si>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</si>
  <si>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</si>
  <si>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</si>
  <si>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</si>
  <si>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</si>
  <si>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</si>
  <si>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</si>
  <si>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</si>
  <si>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</si>
  <si>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</si>
  <si>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</si>
  <si>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</si>
  <si>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</si>
  <si>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</si>
  <si>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</si>
  <si>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</si>
  <si>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</si>
  <si>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</si>
  <si>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</si>
  <si>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</si>
  <si>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</si>
  <si>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</si>
  <si>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</si>
  <si>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</si>
  <si>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</si>
  <si>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</si>
  <si>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</si>
  <si>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</si>
  <si>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</si>
  <si>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</si>
  <si>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</si>
  <si>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</si>
  <si>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</si>
  <si>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</si>
  <si>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</si>
  <si>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</si>
  <si>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</si>
  <si>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</si>
  <si>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</si>
  <si>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</si>
  <si>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</si>
  <si>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</si>
  <si>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</si>
  <si>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</si>
  <si>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</si>
  <si>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</si>
  <si>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</si>
  <si>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</si>
  <si>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</si>
  <si>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</si>
  <si>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</si>
  <si>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</si>
  <si>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</si>
  <si>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</si>
  <si>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</si>
  <si>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</si>
  <si>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</si>
  <si>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</si>
  <si>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</si>
  <si>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</si>
  <si>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</si>
  <si>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</si>
  <si>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</si>
  <si>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</si>
  <si>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</si>
  <si>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</si>
  <si>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</si>
  <si>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</si>
  <si>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</si>
  <si>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</si>
  <si>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</si>
  <si>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</si>
  <si>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</si>
  <si>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</si>
  <si>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</si>
  <si>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</si>
  <si>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</si>
  <si>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</si>
  <si>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</si>
  <si>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</si>
  <si>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</si>
  <si>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</si>
  <si>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</si>
  <si>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</si>
  <si>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</si>
  <si>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</si>
  <si>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</si>
  <si>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</si>
  <si>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</si>
  <si>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</si>
  <si>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</si>
  <si>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</si>
  <si>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</si>
  <si>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</si>
  <si>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</si>
  <si>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</si>
  <si>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</si>
  <si>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</si>
  <si>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</si>
  <si>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</si>
  <si>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</si>
  <si>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</si>
  <si>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</si>
  <si>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</si>
  <si>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</si>
  <si>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</si>
  <si>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</si>
  <si>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</si>
  <si>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</si>
  <si>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</si>
  <si>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</si>
  <si>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</si>
  <si>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</si>
  <si>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</si>
  <si>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</si>
  <si>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</si>
  <si>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</si>
  <si>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</si>
  <si>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</si>
  <si>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</si>
  <si>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</si>
  <si>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</si>
  <si>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</si>
  <si>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</si>
  <si>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</si>
  <si>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</si>
  <si>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</si>
  <si>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</si>
  <si>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</si>
  <si>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</si>
  <si>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</si>
  <si>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</si>
  <si>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</si>
  <si>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</si>
  <si>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</si>
  <si>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</si>
  <si>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</si>
  <si>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</si>
  <si>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</si>
  <si>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</si>
  <si>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</si>
  <si>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</si>
  <si>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</si>
  <si>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</si>
  <si>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</si>
  <si>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</si>
  <si>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</si>
  <si>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</si>
  <si>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</si>
  <si>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</si>
  <si>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</si>
  <si>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</si>
  <si>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</si>
  <si>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</si>
  <si>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</si>
  <si>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</si>
  <si>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</si>
  <si>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</si>
  <si>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</si>
  <si>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</si>
  <si>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</si>
  <si>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</si>
  <si>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</si>
  <si>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</si>
  <si>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</si>
  <si>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</si>
  <si>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</si>
  <si>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</si>
  <si>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</si>
  <si>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</si>
  <si>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</si>
  <si>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</si>
  <si>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</si>
  <si>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</si>
  <si>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</si>
  <si>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</si>
  <si>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</si>
  <si>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</si>
  <si>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</si>
  <si>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</si>
  <si>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</si>
  <si>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</si>
  <si>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</si>
  <si>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</si>
  <si>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</si>
  <si>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</si>
  <si>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</si>
  <si>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</si>
  <si>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</si>
  <si>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</si>
  <si>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</si>
  <si>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</si>
  <si>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</si>
  <si>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</si>
  <si>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</si>
  <si>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</si>
  <si>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</si>
  <si>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</si>
  <si>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</si>
  <si>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</si>
  <si>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</si>
  <si>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</si>
  <si>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</si>
  <si>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</si>
  <si>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</si>
  <si>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</si>
  <si>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</si>
  <si>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</si>
  <si>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</si>
  <si>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</si>
  <si>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</si>
  <si>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</si>
  <si>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</si>
  <si>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</si>
  <si>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</si>
  <si>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</si>
  <si>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</si>
  <si>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</si>
  <si>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</si>
  <si>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</si>
  <si>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</si>
  <si>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</si>
  <si>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</si>
  <si>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</si>
  <si>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</si>
  <si>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</si>
  <si>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</si>
  <si>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</si>
  <si>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</si>
  <si>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</si>
  <si>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</si>
  <si>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</si>
  <si>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</si>
  <si>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</si>
  <si>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</si>
  <si>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</si>
  <si>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</si>
  <si>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</si>
  <si>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</si>
  <si>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</si>
  <si>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</si>
  <si>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</si>
  <si>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</si>
  <si>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</si>
  <si>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</si>
  <si>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</si>
  <si>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</si>
  <si>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</si>
  <si>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</si>
  <si>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</si>
  <si>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</si>
  <si>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</si>
  <si>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</si>
  <si>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</si>
  <si>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</si>
  <si>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</si>
  <si>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</si>
  <si>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</si>
  <si>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</si>
  <si>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</si>
  <si>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</si>
  <si>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</si>
  <si>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</si>
  <si>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</si>
  <si>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</si>
  <si>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</si>
  <si>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</si>
  <si>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</si>
  <si>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</si>
  <si>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</si>
  <si>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</si>
  <si>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</si>
  <si>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</si>
  <si>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</si>
  <si>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</si>
  <si>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</si>
  <si>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</si>
  <si>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</si>
  <si>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</si>
  <si>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</si>
  <si>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</si>
  <si>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</si>
  <si>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</si>
  <si>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</si>
  <si>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</si>
  <si>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</si>
  <si>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</si>
  <si>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</si>
  <si>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</si>
  <si>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</si>
  <si>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</si>
  <si>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</si>
  <si>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</si>
  <si>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</si>
  <si>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</si>
  <si>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</si>
  <si>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</si>
  <si>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</si>
  <si>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</si>
  <si>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</si>
  <si>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</si>
  <si>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</si>
  <si>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</si>
  <si>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</si>
  <si>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</si>
  <si>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</si>
  <si>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</si>
  <si>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</si>
  <si>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</si>
  <si>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</si>
  <si>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</si>
  <si>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</si>
  <si>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</si>
  <si>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</si>
  <si>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</si>
  <si>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</si>
  <si>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</si>
  <si>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</si>
  <si>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</si>
  <si>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</si>
  <si>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</si>
  <si>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</si>
  <si>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</si>
  <si>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</si>
  <si>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</si>
  <si>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</si>
  <si>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</si>
  <si>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</si>
  <si>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</si>
  <si>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</si>
  <si>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</si>
  <si>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</si>
  <si>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</si>
  <si>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</si>
  <si>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</si>
  <si>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</si>
  <si>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</si>
  <si>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</si>
  <si>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</si>
  <si>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</si>
  <si>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</si>
  <si>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</si>
  <si>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</si>
  <si>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</si>
  <si>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</si>
  <si>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</si>
  <si>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</si>
  <si>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</si>
  <si>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</si>
  <si>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</si>
  <si>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</si>
  <si>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</si>
  <si>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</si>
  <si>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</si>
  <si>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</si>
  <si>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</si>
  <si>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</si>
  <si>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</si>
  <si>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</si>
  <si>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</si>
  <si>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</si>
  <si>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</si>
  <si>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</si>
  <si>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</si>
  <si>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</si>
  <si>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</si>
  <si>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</si>
  <si>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</si>
  <si>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</si>
  <si>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</si>
  <si>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</si>
  <si>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</si>
  <si>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</si>
  <si>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</si>
  <si>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</si>
  <si>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</si>
  <si>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</si>
  <si>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</si>
  <si>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</si>
  <si>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</si>
  <si>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</si>
  <si>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</si>
  <si>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</si>
  <si>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</si>
  <si>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</si>
  <si>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</si>
  <si>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</si>
  <si>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</si>
  <si>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</si>
  <si>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</si>
  <si>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</si>
  <si>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</si>
  <si>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</si>
  <si>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</si>
  <si>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</si>
  <si>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</si>
  <si>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</si>
  <si>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</si>
  <si>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</si>
  <si>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</si>
  <si>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</si>
  <si>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</si>
  <si>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</si>
  <si>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</si>
  <si>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</si>
  <si>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</si>
  <si>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</si>
  <si>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</si>
  <si>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</si>
  <si>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</si>
  <si>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</si>
  <si>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</si>
  <si>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</si>
  <si>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</si>
  <si>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</si>
  <si>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</si>
  <si>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</si>
  <si>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</si>
  <si>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</si>
  <si>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</si>
  <si>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</si>
  <si>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</si>
  <si>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</si>
  <si>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</si>
  <si>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</si>
  <si>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</si>
  <si>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</si>
  <si>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</si>
  <si>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</si>
  <si>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</si>
  <si>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</si>
  <si>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</si>
  <si>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</si>
  <si>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</si>
  <si>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</si>
  <si>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</si>
  <si>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</si>
  <si>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</si>
  <si>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</si>
  <si>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</si>
  <si>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</si>
  <si>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</si>
  <si>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</si>
  <si>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</si>
  <si>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</si>
  <si>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</si>
  <si>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</si>
  <si>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</si>
  <si>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</si>
  <si>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</si>
  <si>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</si>
  <si>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</si>
  <si>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</si>
  <si>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</si>
  <si>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</si>
  <si>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</si>
  <si>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</si>
  <si>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</si>
  <si>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</si>
  <si>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</si>
  <si>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</si>
  <si>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</si>
  <si>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</si>
  <si>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</si>
  <si>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</si>
  <si>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</si>
  <si>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</si>
  <si>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</si>
  <si>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</si>
  <si>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</si>
  <si>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</si>
  <si>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</si>
  <si>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</si>
  <si>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</si>
  <si>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</si>
  <si>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</si>
  <si>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</si>
  <si>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</si>
  <si>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</si>
  <si>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</si>
  <si>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</si>
  <si>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</si>
  <si>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</si>
  <si>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</si>
  <si>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</si>
  <si>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</si>
  <si>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</si>
  <si>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</si>
  <si>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</si>
  <si>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</si>
  <si>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</si>
  <si>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</si>
  <si>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</si>
  <si>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</si>
  <si>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</si>
  <si>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</si>
  <si>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</si>
  <si>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</si>
  <si>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</si>
  <si>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</si>
  <si>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</si>
  <si>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</si>
  <si>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</si>
  <si>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</si>
  <si>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</si>
  <si>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</si>
  <si>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</si>
  <si>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</si>
  <si>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</si>
  <si>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</si>
  <si>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</si>
  <si>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</si>
  <si>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</si>
  <si>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</si>
  <si>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</si>
  <si>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</si>
  <si>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</si>
  <si>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</si>
  <si>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</si>
  <si>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</si>
  <si>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</si>
  <si>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</si>
  <si>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</si>
  <si>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</si>
  <si>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</si>
  <si>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</si>
  <si>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</si>
  <si>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</si>
  <si>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</si>
  <si>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</si>
  <si>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</si>
  <si>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</si>
  <si>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</si>
  <si>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</si>
  <si>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</si>
  <si>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</si>
  <si>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</si>
  <si>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</si>
  <si>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</si>
  <si>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</si>
  <si>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</si>
  <si>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</si>
  <si>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</si>
  <si>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</si>
  <si>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</si>
  <si>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</si>
  <si>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</si>
  <si>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</si>
  <si>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</si>
  <si>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</si>
  <si>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</si>
  <si>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</si>
  <si>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</si>
  <si>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</si>
  <si>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</si>
  <si>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</si>
  <si>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</si>
  <si>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</si>
  <si>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</si>
  <si>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</si>
  <si>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</si>
  <si>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</si>
  <si>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</si>
  <si>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</si>
  <si>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</si>
  <si>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</si>
  <si>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</si>
  <si>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</si>
  <si>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</si>
  <si>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</si>
  <si>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</si>
  <si>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</si>
  <si>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</si>
  <si>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</si>
  <si>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</si>
  <si>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</si>
  <si>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</si>
  <si>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</si>
  <si>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</si>
  <si>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</si>
  <si>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</si>
  <si>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</si>
  <si>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</si>
  <si>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</si>
  <si>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</si>
  <si>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</si>
  <si>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</si>
  <si>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</si>
  <si>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</si>
  <si>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</si>
  <si>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</si>
  <si>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</si>
  <si>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</si>
  <si>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</si>
  <si>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</si>
  <si>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</si>
  <si>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</si>
  <si>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</si>
  <si>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</si>
  <si>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</si>
  <si>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</si>
  <si>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</si>
  <si>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</si>
  <si>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</si>
  <si>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</si>
  <si>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</si>
  <si>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</si>
  <si>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</si>
  <si>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</si>
  <si>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</si>
  <si>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</si>
  <si>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</si>
  <si>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</si>
  <si>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</si>
  <si>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</si>
  <si>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</si>
  <si>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</si>
  <si>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</si>
  <si>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</si>
  <si>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</si>
  <si>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</si>
  <si>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</si>
  <si>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</si>
  <si>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</si>
  <si>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</si>
  <si>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</si>
  <si>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</si>
  <si>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</si>
  <si>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</si>
  <si>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</si>
  <si>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</si>
  <si>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</si>
  <si>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</si>
  <si>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</si>
  <si>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</si>
  <si>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</si>
  <si>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</si>
  <si>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</si>
  <si>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</si>
  <si>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</si>
  <si>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</si>
  <si>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</si>
  <si>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</si>
  <si>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</si>
  <si>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</si>
  <si>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</si>
  <si>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</si>
  <si>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</si>
  <si>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</si>
  <si>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</si>
  <si>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</si>
  <si>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</si>
  <si>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</si>
  <si>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</si>
  <si>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</si>
  <si>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</si>
  <si>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</si>
  <si>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</si>
  <si>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</si>
  <si>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</si>
  <si>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</si>
  <si>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</si>
  <si>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</si>
  <si>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</si>
  <si>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</si>
  <si>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</si>
  <si>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</si>
  <si>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</si>
  <si>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</si>
  <si>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</si>
  <si>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</si>
  <si>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</si>
  <si>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</si>
  <si>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</si>
  <si>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</si>
  <si>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</si>
  <si>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</si>
  <si>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</si>
  <si>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</si>
  <si>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</si>
  <si>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</si>
  <si>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</si>
  <si>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</si>
  <si>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</si>
  <si>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</si>
  <si>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</si>
  <si>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</si>
  <si>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</si>
  <si>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</si>
  <si>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</si>
  <si>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</si>
  <si>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</si>
  <si>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</si>
  <si>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</si>
  <si>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</si>
  <si>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</si>
  <si>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</si>
  <si>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</si>
  <si>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</si>
  <si>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</si>
  <si>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</si>
  <si>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</si>
  <si>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</si>
  <si>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</si>
  <si>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</si>
  <si>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</si>
  <si>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</si>
  <si>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</si>
  <si>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</si>
  <si>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</si>
  <si>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</si>
  <si>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</si>
  <si>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</si>
  <si>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</si>
  <si>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</si>
  <si>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</si>
  <si>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</si>
  <si>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</si>
  <si>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</si>
  <si>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</si>
  <si>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</si>
  <si>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</si>
  <si>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</si>
  <si>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</si>
  <si>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</si>
  <si>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</si>
  <si>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</si>
  <si>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</si>
  <si>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</si>
  <si>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</si>
  <si>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</si>
  <si>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</si>
  <si>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</si>
  <si>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</si>
  <si>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</si>
  <si>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</si>
  <si>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</si>
  <si>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</si>
  <si>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</si>
  <si>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</si>
  <si>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</si>
  <si>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</si>
  <si>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</si>
  <si>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</si>
  <si>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</si>
  <si>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</si>
  <si>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</si>
  <si>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</si>
  <si>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</si>
  <si>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</si>
  <si>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</si>
  <si>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</si>
  <si>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</si>
  <si>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</si>
  <si>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</si>
  <si>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</si>
  <si>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</si>
  <si>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</si>
  <si>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</si>
  <si>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</si>
  <si>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</si>
  <si>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</si>
  <si>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</si>
  <si>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</si>
  <si>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</si>
  <si>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</si>
  <si>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</si>
  <si>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</si>
  <si>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</si>
  <si>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</si>
  <si>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</si>
  <si>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</si>
  <si>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</si>
  <si>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</si>
  <si>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</si>
  <si>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</si>
  <si>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</si>
  <si>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</si>
  <si>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</si>
  <si>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</si>
  <si>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</si>
  <si>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</si>
  <si>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</si>
  <si>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</si>
  <si>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</si>
  <si>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</si>
  <si>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</si>
  <si>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</si>
  <si>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</si>
  <si>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</si>
  <si>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</si>
  <si>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</si>
  <si>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</si>
  <si>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</si>
  <si>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</si>
  <si>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</si>
  <si>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</si>
  <si>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</si>
  <si>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</si>
  <si>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</si>
  <si>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</si>
  <si>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</si>
  <si>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</si>
  <si>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</si>
  <si>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</si>
  <si>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</si>
  <si>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</si>
  <si>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</si>
  <si>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</si>
  <si>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</si>
  <si>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</si>
  <si>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</si>
  <si>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</si>
  <si>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</si>
  <si>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</si>
  <si>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</si>
  <si>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</si>
  <si>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</si>
  <si>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</si>
  <si>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</si>
  <si>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</si>
  <si>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</si>
  <si>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</si>
  <si>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</si>
  <si>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</si>
  <si>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</si>
  <si>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</si>
  <si>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</si>
  <si>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</si>
  <si>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</si>
  <si>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</si>
  <si>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</si>
  <si>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</si>
  <si>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</si>
  <si>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</si>
  <si>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</si>
  <si>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</si>
  <si>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</si>
  <si>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</si>
  <si>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</si>
  <si>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</si>
  <si>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</si>
  <si>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</si>
  <si>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</si>
  <si>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</si>
  <si>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</si>
  <si>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</si>
  <si>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</si>
  <si>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</si>
  <si>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</si>
  <si>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</si>
  <si>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</si>
  <si>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</si>
  <si>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</si>
  <si>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</si>
  <si>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</si>
  <si>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</si>
  <si>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</si>
  <si>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</si>
  <si>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</si>
  <si>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</si>
  <si>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</si>
  <si>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</si>
  <si>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</si>
  <si>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</si>
  <si>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</si>
  <si>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</si>
  <si>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</si>
  <si>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</si>
  <si>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</si>
  <si>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</si>
  <si>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</si>
  <si>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</si>
  <si>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</si>
  <si>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</si>
  <si>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</si>
  <si>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</si>
  <si>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</si>
  <si>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</si>
  <si>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</si>
  <si>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</si>
  <si>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</si>
  <si>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</si>
  <si>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</si>
  <si>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</si>
  <si>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</si>
  <si>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</si>
  <si>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</si>
  <si>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</si>
  <si>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</si>
  <si>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</si>
  <si>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</si>
  <si>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</si>
  <si>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</si>
  <si>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</si>
  <si>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</si>
  <si>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</si>
  <si>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</si>
  <si>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</si>
  <si>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</si>
  <si>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</si>
  <si>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</si>
  <si>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</si>
  <si>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</si>
  <si>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</si>
  <si>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</si>
  <si>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</si>
  <si>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</si>
  <si>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</si>
  <si>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</si>
  <si>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</si>
  <si>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</si>
  <si>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</si>
  <si>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</si>
  <si>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</si>
  <si>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</si>
  <si>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</si>
  <si>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</si>
  <si>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</si>
  <si>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</si>
  <si>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</si>
  <si>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</si>
  <si>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</si>
  <si>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</si>
  <si>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</si>
  <si>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</si>
  <si>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</si>
  <si>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</si>
  <si>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</si>
  <si>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</si>
  <si>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</si>
  <si>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</si>
  <si>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</si>
  <si>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</si>
  <si>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</si>
  <si>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</si>
  <si>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</si>
  <si>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</si>
  <si>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</si>
  <si>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</si>
  <si>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</si>
  <si>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</si>
  <si>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</si>
  <si>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</si>
  <si>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</si>
  <si>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</si>
  <si>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</si>
  <si>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</si>
  <si>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</si>
  <si>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</si>
  <si>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</si>
  <si>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</si>
  <si>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</si>
  <si>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</si>
  <si>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</si>
  <si>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</si>
  <si>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</si>
  <si>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</si>
  <si>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</si>
  <si>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</si>
  <si>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</si>
  <si>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</si>
  <si>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</si>
  <si>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</si>
  <si>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</si>
  <si>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</si>
  <si>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</si>
  <si>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</si>
  <si>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</si>
  <si>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</si>
  <si>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</si>
  <si>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</si>
  <si>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</si>
  <si>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</si>
  <si>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</si>
  <si>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</si>
  <si>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</si>
  <si>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</si>
  <si>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</si>
  <si>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</si>
  <si>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</si>
  <si>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</si>
  <si>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</si>
  <si>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</si>
  <si>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</si>
  <si>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</si>
  <si>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</si>
  <si>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</si>
  <si>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</si>
  <si>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</si>
  <si>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</si>
  <si>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</si>
  <si>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</si>
  <si>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</si>
  <si>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</si>
  <si>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</si>
  <si>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</si>
  <si>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</si>
  <si>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</si>
  <si>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</si>
  <si>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</si>
  <si>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</si>
  <si>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</si>
  <si>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</si>
  <si>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</si>
  <si>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</si>
  <si>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</si>
  <si>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</si>
  <si>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</si>
  <si>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</si>
  <si>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</si>
  <si>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</si>
  <si>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</si>
  <si>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</si>
  <si>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</si>
  <si>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</si>
  <si>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</si>
  <si>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</si>
  <si>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</si>
  <si>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</si>
  <si>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</si>
  <si>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</si>
  <si>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</si>
  <si>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</si>
  <si>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</si>
  <si>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</si>
  <si>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</si>
  <si>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</si>
  <si>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</si>
  <si>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</si>
  <si>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</si>
  <si>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</si>
  <si>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</si>
  <si>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</si>
  <si>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</si>
  <si>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</si>
  <si>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</si>
  <si>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</si>
  <si>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</si>
  <si>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</si>
  <si>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</si>
  <si>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</si>
  <si>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</si>
  <si>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</si>
  <si>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</si>
  <si>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</si>
  <si>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</si>
  <si>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</si>
  <si>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</si>
  <si>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</si>
  <si>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</si>
  <si>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</si>
  <si>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</si>
  <si>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</si>
  <si>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</si>
  <si>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</si>
  <si>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</si>
  <si>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</si>
  <si>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</si>
  <si>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</si>
  <si>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</si>
  <si>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</si>
  <si>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</si>
  <si>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</si>
  <si>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</si>
  <si>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</si>
  <si>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</si>
  <si>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</si>
  <si>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</si>
  <si>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</si>
  <si>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</si>
  <si>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</si>
  <si>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</si>
  <si>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</si>
  <si>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</si>
  <si>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</si>
  <si>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</si>
  <si>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</si>
  <si>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</si>
  <si>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</si>
  <si>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</si>
  <si>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</si>
  <si>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</si>
  <si>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</si>
  <si>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</si>
  <si>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</si>
  <si>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</si>
  <si>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</si>
  <si>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</si>
  <si>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</si>
  <si>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</si>
  <si>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</si>
  <si>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</si>
  <si>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</si>
  <si>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</si>
  <si>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</si>
  <si>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</si>
  <si>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</si>
  <si>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</si>
  <si>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</si>
  <si>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</si>
  <si>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</si>
  <si>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</si>
  <si>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</si>
  <si>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</si>
  <si>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</si>
  <si>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</si>
  <si>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</si>
  <si>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</si>
  <si>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</si>
  <si>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</si>
  <si>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</si>
  <si>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</si>
  <si>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</si>
  <si>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</si>
  <si>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</si>
  <si>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</si>
  <si>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</si>
  <si>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</si>
  <si>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</si>
  <si>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</si>
  <si>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</si>
  <si>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</si>
  <si>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</si>
  <si>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</si>
  <si>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</si>
  <si>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</si>
  <si>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</si>
  <si>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</si>
  <si>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</si>
  <si>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</si>
  <si>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</si>
  <si>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</si>
  <si>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</si>
  <si>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</si>
  <si>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</si>
  <si>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</si>
  <si>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</si>
  <si>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</si>
  <si>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</si>
  <si>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</si>
  <si>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</si>
  <si>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</si>
  <si>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</si>
  <si>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</si>
  <si>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</si>
  <si>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</si>
  <si>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</si>
  <si>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</si>
  <si>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</si>
  <si>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</si>
  <si>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</si>
  <si>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</si>
  <si>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</si>
  <si>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</si>
  <si>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</si>
  <si>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</si>
  <si>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</si>
  <si>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</si>
  <si>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</si>
  <si>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</si>
  <si>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</si>
  <si>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</si>
  <si>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</si>
  <si>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</si>
  <si>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</si>
  <si>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</si>
  <si>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</si>
  <si>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</si>
  <si>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</si>
  <si>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</si>
  <si>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</si>
  <si>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</si>
  <si>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</si>
  <si>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</si>
  <si>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</si>
  <si>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</si>
  <si>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</si>
  <si>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</si>
  <si>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</si>
  <si>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</si>
  <si>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</si>
  <si>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</si>
  <si>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</si>
  <si>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</si>
  <si>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</si>
  <si>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</si>
  <si>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</si>
  <si>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</si>
  <si>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</si>
  <si>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</si>
  <si>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</si>
  <si>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</si>
  <si>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</si>
  <si>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</si>
  <si>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</si>
  <si>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</si>
  <si>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</si>
  <si>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</si>
  <si>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</si>
  <si>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</si>
  <si>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</si>
  <si>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</si>
  <si>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</si>
  <si>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</si>
  <si>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</si>
  <si>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</si>
  <si>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</si>
  <si>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</si>
  <si>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</si>
  <si>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</si>
  <si>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</si>
  <si>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</si>
  <si>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</si>
  <si>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</si>
  <si>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</si>
  <si>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</si>
  <si>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</si>
  <si>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</si>
  <si>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</si>
  <si>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</si>
  <si>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</si>
  <si>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</si>
  <si>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</si>
  <si>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</si>
  <si>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</si>
  <si>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</si>
  <si>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</si>
  <si>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</si>
  <si>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</si>
  <si>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</si>
  <si>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</si>
  <si>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</si>
  <si>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</si>
  <si>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</si>
  <si>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</si>
  <si>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</si>
  <si>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</si>
  <si>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</si>
  <si>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</si>
  <si>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</si>
  <si>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</si>
  <si>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</si>
  <si>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</si>
  <si>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</si>
  <si>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</si>
  <si>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</si>
  <si>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</si>
  <si>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</si>
  <si>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</si>
  <si>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</si>
  <si>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</si>
  <si>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</si>
  <si>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</si>
  <si>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</si>
  <si>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</si>
  <si>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</si>
  <si>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</si>
  <si>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</si>
  <si>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</si>
  <si>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</si>
  <si>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</si>
  <si>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</si>
  <si>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</si>
  <si>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</si>
  <si>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</si>
  <si>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</si>
  <si>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</si>
  <si>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</si>
  <si>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</si>
  <si>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</si>
  <si>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</si>
  <si>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</si>
  <si>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</si>
  <si>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</si>
  <si>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</si>
  <si>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</si>
  <si>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</si>
  <si>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</si>
  <si>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</si>
  <si>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</si>
  <si>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</si>
  <si>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</si>
  <si>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</si>
  <si>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</si>
  <si>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</si>
  <si>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</si>
  <si>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</si>
  <si>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</si>
  <si>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</si>
  <si>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</si>
  <si>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</si>
  <si>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</si>
  <si>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</si>
  <si>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</si>
  <si>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</si>
  <si>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</si>
  <si>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</si>
  <si>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</si>
  <si>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</si>
  <si>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</si>
  <si>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</si>
  <si>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</si>
  <si>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</si>
  <si>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</si>
  <si>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</si>
  <si>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</si>
  <si>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</si>
  <si>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</si>
  <si>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</si>
  <si>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</si>
  <si>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</si>
  <si>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</si>
  <si>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</si>
  <si>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</si>
  <si>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</si>
  <si>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</si>
  <si>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</si>
  <si>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</si>
  <si>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</si>
  <si>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</si>
  <si>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</si>
  <si>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</si>
  <si>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</si>
  <si>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</si>
  <si>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</si>
  <si>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</si>
  <si>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</si>
  <si>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</si>
  <si>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</si>
  <si>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</si>
  <si>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</si>
  <si>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</si>
  <si>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</si>
  <si>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</si>
  <si>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</si>
  <si>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</si>
  <si>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</si>
  <si>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</si>
  <si>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</si>
  <si>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</si>
  <si>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</si>
  <si>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</si>
  <si>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</si>
  <si>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</si>
  <si>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</si>
  <si>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</si>
  <si>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</si>
  <si>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</si>
  <si>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</si>
  <si>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</si>
  <si>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</si>
  <si>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</si>
  <si>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</si>
  <si>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</si>
  <si>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</si>
  <si>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</si>
  <si>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</si>
  <si>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</si>
  <si>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</si>
  <si>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</si>
  <si>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</si>
  <si>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</si>
  <si>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</si>
  <si>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</si>
  <si>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</si>
  <si>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</si>
  <si>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</si>
  <si>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</si>
  <si>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</si>
  <si>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</si>
  <si>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</si>
  <si>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</si>
  <si>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</si>
  <si>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</si>
  <si>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</si>
  <si>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</si>
  <si>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</si>
  <si>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</si>
  <si>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</si>
  <si>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</si>
  <si>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</si>
  <si>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</si>
  <si>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</si>
  <si>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</si>
  <si>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</si>
  <si>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</si>
  <si>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</si>
  <si>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</si>
  <si>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</si>
  <si>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</si>
  <si>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</si>
  <si>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</si>
  <si>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</si>
  <si>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</si>
  <si>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</si>
  <si>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</si>
  <si>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</si>
  <si>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</si>
  <si>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</si>
  <si>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</si>
  <si>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</si>
  <si>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</si>
  <si>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</si>
  <si>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</si>
  <si>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</si>
  <si>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</si>
  <si>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</si>
  <si>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</si>
  <si>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</si>
  <si>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</si>
  <si>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</si>
  <si>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</si>
  <si>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</si>
  <si>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</si>
  <si>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</si>
  <si>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</si>
  <si>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</si>
  <si>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</si>
  <si>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</si>
  <si>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</si>
  <si>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</si>
  <si>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</si>
  <si>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</si>
  <si>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</si>
  <si>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</si>
  <si>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</si>
  <si>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</si>
  <si>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</si>
  <si>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</si>
  <si>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</si>
  <si>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</si>
  <si>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</si>
  <si>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</si>
  <si>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</si>
  <si>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</si>
  <si>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</si>
  <si>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</si>
  <si>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</si>
  <si>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</si>
  <si>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</si>
  <si>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</si>
  <si>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</si>
  <si>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</si>
  <si>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</si>
  <si>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</si>
  <si>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</si>
  <si>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</si>
  <si>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</si>
  <si>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</si>
  <si>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</si>
  <si>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</si>
  <si>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</si>
  <si>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</si>
  <si>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</si>
  <si>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</si>
  <si>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</si>
  <si>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</si>
  <si>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</si>
  <si>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</si>
  <si>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</si>
  <si>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</si>
  <si>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</si>
  <si>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</si>
  <si>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</si>
  <si>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</si>
  <si>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</si>
  <si>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</si>
  <si>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</si>
  <si>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</si>
  <si>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</si>
  <si>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</si>
  <si>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</si>
  <si>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</si>
  <si>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</si>
  <si>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</si>
  <si>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</si>
  <si>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</si>
  <si>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</si>
  <si>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</si>
  <si>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</si>
  <si>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</si>
  <si>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</si>
  <si>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</si>
  <si>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</si>
  <si>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</si>
  <si>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</si>
  <si>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</si>
  <si>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</si>
  <si>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</si>
  <si>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</si>
  <si>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</si>
  <si>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</si>
  <si>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</si>
  <si>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</si>
  <si>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</si>
  <si>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</si>
  <si>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</si>
  <si>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</si>
  <si>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</si>
  <si>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</si>
  <si>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</si>
  <si>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</si>
  <si>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</si>
  <si>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</si>
  <si>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</si>
  <si>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</si>
  <si>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</si>
  <si>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</si>
  <si>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</si>
  <si>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</si>
  <si>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</si>
  <si>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</si>
  <si>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</si>
  <si>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</si>
  <si>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</si>
  <si>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</si>
  <si>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</si>
  <si>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</si>
  <si>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</si>
  <si>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</si>
  <si>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</si>
  <si>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</si>
  <si>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</si>
  <si>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</si>
  <si>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</si>
  <si>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</si>
  <si>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</si>
  <si>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</si>
  <si>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</si>
  <si>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</si>
  <si>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</si>
  <si>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</si>
  <si>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</si>
  <si>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</si>
  <si>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</si>
  <si>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</si>
  <si>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</si>
  <si>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</si>
  <si>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</si>
  <si>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</si>
  <si>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</si>
  <si>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</si>
  <si>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</si>
  <si>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</si>
  <si>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</si>
  <si>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</si>
  <si>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</si>
  <si>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</si>
  <si>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</si>
  <si>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</si>
  <si>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</si>
  <si>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</si>
  <si>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</si>
  <si>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</si>
  <si>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</si>
  <si>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</si>
  <si>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</si>
  <si>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</si>
  <si>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</si>
  <si>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</si>
  <si>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</si>
  <si>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</si>
  <si>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</si>
  <si>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</si>
  <si>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</si>
  <si>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</si>
  <si>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</si>
  <si>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</si>
  <si>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</si>
  <si>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</si>
  <si>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</si>
  <si>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</si>
  <si>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</si>
  <si>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</si>
  <si>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</si>
  <si>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</si>
  <si>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</si>
  <si>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</si>
  <si>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</si>
  <si>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</si>
  <si>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</si>
  <si>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</si>
  <si>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</si>
  <si>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</si>
  <si>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</si>
  <si>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</si>
  <si>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</si>
  <si>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</si>
  <si>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</si>
  <si>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</si>
  <si>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</si>
  <si>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</si>
  <si>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</si>
  <si>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</si>
  <si>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</si>
  <si>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</si>
  <si>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</si>
  <si>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</si>
  <si>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</si>
  <si>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</si>
  <si>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</si>
  <si>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</si>
  <si>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</si>
  <si>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</si>
  <si>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</si>
  <si>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</si>
  <si>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</si>
  <si>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</si>
  <si>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</si>
  <si>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</si>
  <si>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</si>
  <si>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</si>
  <si>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</si>
  <si>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</si>
  <si>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</si>
  <si>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</si>
  <si>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</si>
  <si>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</si>
  <si>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</si>
  <si>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</si>
  <si>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</si>
  <si>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</si>
  <si>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</si>
  <si>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</si>
  <si>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</si>
  <si>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</si>
  <si>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</si>
  <si>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</si>
  <si>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</si>
  <si>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</si>
  <si>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</si>
  <si>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</si>
  <si>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</si>
  <si>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</si>
  <si>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</si>
  <si>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</si>
  <si>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</si>
  <si>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</si>
  <si>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</si>
  <si>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</si>
  <si>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</si>
  <si>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</si>
  <si>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</si>
  <si>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</si>
  <si>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</si>
  <si>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</si>
  <si>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</si>
  <si>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</si>
  <si>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</si>
  <si>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</si>
  <si>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</si>
  <si>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</si>
  <si>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</si>
  <si>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</si>
  <si>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</si>
  <si>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</si>
  <si>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</si>
  <si>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</si>
  <si>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</si>
  <si>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</si>
  <si>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</si>
  <si>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</si>
  <si>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</si>
  <si>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</si>
  <si>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</si>
  <si>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</si>
  <si>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</si>
  <si>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</si>
  <si>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</si>
  <si>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</si>
  <si>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</si>
  <si>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</si>
  <si>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</si>
  <si>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</si>
  <si>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</si>
  <si>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</si>
  <si>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</si>
  <si>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</si>
  <si>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</si>
  <si>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</si>
  <si>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</si>
  <si>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</si>
  <si>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</si>
  <si>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</si>
  <si>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</si>
  <si>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</si>
  <si>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</si>
  <si>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</si>
  <si>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</si>
  <si>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</si>
  <si>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</si>
  <si>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</si>
  <si>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</si>
  <si>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</si>
  <si>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</si>
  <si>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</si>
  <si>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</si>
  <si>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</si>
  <si>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</si>
  <si>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</si>
  <si>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</si>
  <si>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</si>
  <si>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</si>
  <si>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</si>
  <si>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</si>
  <si>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</si>
  <si>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</si>
  <si>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</si>
  <si>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</si>
  <si>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</si>
  <si>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</si>
  <si>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</si>
  <si>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</si>
  <si>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</si>
  <si>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</si>
  <si>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</si>
  <si>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</si>
  <si>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</si>
  <si>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</si>
  <si>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</si>
  <si>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</si>
  <si>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</si>
  <si>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</si>
  <si>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</si>
  <si>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</si>
  <si>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</si>
  <si>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</si>
  <si>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</si>
  <si>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</si>
  <si>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</si>
  <si>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</si>
  <si>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</si>
  <si>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</si>
  <si>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</si>
  <si>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</si>
  <si>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</si>
  <si>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</si>
  <si>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</si>
  <si>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</si>
  <si>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</si>
  <si>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</si>
  <si>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</si>
  <si>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</si>
  <si>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</si>
  <si>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</si>
  <si>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</si>
  <si>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</si>
  <si>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</si>
  <si>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</si>
  <si>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</si>
  <si>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</si>
  <si>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</si>
  <si>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</si>
  <si>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</si>
  <si>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</si>
  <si>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</si>
  <si>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</si>
  <si>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</si>
  <si>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</si>
  <si>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</si>
  <si>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</si>
  <si>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</si>
  <si>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</si>
  <si>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</si>
  <si>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</si>
  <si>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</si>
  <si>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</si>
  <si>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</si>
  <si>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</si>
  <si>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</si>
  <si>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</si>
  <si>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</si>
  <si>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</si>
  <si>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</si>
  <si>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</si>
  <si>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</si>
  <si>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</si>
  <si>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</si>
  <si>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</si>
  <si>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</si>
  <si>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</si>
  <si>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</si>
  <si>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</si>
  <si>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</si>
  <si>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</si>
  <si>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</si>
  <si>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</si>
  <si>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</si>
  <si>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</si>
  <si>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</si>
  <si>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</si>
  <si>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</si>
  <si>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</si>
  <si>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</si>
  <si>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</si>
  <si>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</si>
  <si>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</si>
  <si>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</si>
  <si>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</si>
  <si>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</si>
  <si>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</si>
  <si>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</si>
  <si>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</si>
  <si>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</si>
  <si>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</si>
  <si>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</si>
  <si>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</si>
  <si>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</si>
  <si>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</si>
  <si>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</si>
  <si>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</si>
  <si>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</si>
  <si>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</si>
  <si>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</si>
  <si>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</si>
  <si>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</si>
  <si>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</si>
  <si>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</si>
  <si>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</si>
  <si>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</si>
  <si>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</si>
  <si>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</si>
  <si>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</si>
  <si>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</si>
  <si>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</si>
  <si>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</si>
  <si>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</si>
  <si>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</si>
  <si>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</si>
  <si>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</si>
  <si>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</si>
  <si>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</si>
  <si>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</si>
  <si>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</si>
  <si>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</si>
  <si>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</si>
  <si>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</si>
  <si>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</si>
  <si>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</si>
  <si>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</si>
  <si>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</si>
  <si>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</si>
  <si>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</si>
  <si>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</si>
  <si>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</si>
  <si>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</si>
  <si>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</si>
  <si>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</si>
  <si>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</si>
  <si>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</si>
  <si>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</si>
  <si>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</si>
  <si>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</si>
  <si>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</si>
  <si>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</si>
  <si>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</si>
  <si>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</si>
  <si>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</si>
  <si>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</si>
  <si>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</si>
  <si>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</si>
  <si>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</si>
  <si>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</si>
  <si>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</si>
  <si>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</si>
  <si>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</si>
  <si>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</si>
  <si>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</si>
  <si>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</si>
  <si>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</si>
  <si>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</si>
  <si>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</si>
  <si>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</si>
  <si>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</si>
  <si>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</si>
  <si>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</si>
  <si>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</si>
  <si>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</si>
  <si>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</si>
  <si>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</si>
  <si>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</si>
  <si>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</si>
  <si>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</si>
  <si>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</si>
  <si>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</si>
  <si>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</si>
  <si>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</si>
  <si>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</si>
  <si>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</si>
  <si>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</si>
  <si>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</si>
  <si>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</si>
  <si>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</si>
  <si>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</si>
  <si>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</si>
  <si>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</si>
  <si>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</si>
  <si>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</si>
  <si>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</si>
  <si>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</si>
  <si>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</si>
  <si>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</si>
  <si>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</si>
  <si>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</si>
  <si>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</si>
  <si>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</si>
  <si>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</si>
  <si>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</si>
  <si>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</si>
  <si>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</si>
  <si>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</si>
  <si>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</si>
  <si>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</si>
  <si>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</si>
  <si>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</si>
  <si>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</si>
  <si>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</si>
  <si>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</si>
  <si>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</si>
  <si>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</si>
  <si>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</si>
  <si>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</si>
  <si>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</si>
  <si>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</si>
  <si>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</si>
  <si>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</si>
  <si>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</si>
  <si>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</si>
  <si>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</si>
  <si>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</si>
  <si>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</si>
  <si>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</si>
  <si>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</si>
  <si>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</si>
  <si>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</si>
  <si>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</si>
  <si>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</si>
  <si>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</si>
  <si>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</si>
  <si>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</si>
  <si>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</si>
  <si>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</si>
  <si>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</si>
  <si>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</si>
  <si>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</si>
  <si>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</si>
  <si>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</si>
  <si>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</si>
  <si>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</si>
  <si>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</si>
  <si>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</si>
  <si>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</si>
  <si>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</si>
  <si>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</si>
  <si>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</si>
  <si>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</si>
  <si>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</si>
  <si>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</si>
  <si>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</si>
  <si>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</si>
  <si>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</si>
  <si>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</si>
  <si>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</si>
  <si>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</si>
  <si>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</si>
  <si>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</si>
  <si>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</si>
  <si>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</si>
  <si>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</si>
  <si>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</si>
  <si>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</si>
  <si>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</si>
  <si>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</si>
  <si>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</si>
  <si>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</si>
  <si>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</si>
  <si>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</si>
  <si>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</si>
  <si>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</si>
  <si>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</si>
  <si>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</si>
  <si>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</si>
  <si>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</si>
  <si>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</si>
  <si>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</si>
  <si>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</si>
  <si>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</si>
  <si>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</si>
  <si>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</si>
  <si>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</si>
  <si>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</si>
  <si>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</si>
  <si>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</si>
  <si>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</si>
  <si>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</si>
  <si>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</si>
  <si>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</si>
  <si>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</si>
  <si>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</si>
  <si>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</si>
  <si>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</si>
  <si>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</si>
  <si>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</si>
  <si>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</si>
  <si>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</si>
  <si>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</si>
  <si>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</si>
  <si>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</si>
  <si>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</si>
  <si>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</si>
  <si>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</si>
  <si>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</si>
  <si>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</si>
  <si>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</si>
  <si>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</si>
  <si>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</si>
  <si>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</si>
  <si>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</si>
  <si>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</si>
  <si>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</si>
  <si>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</si>
  <si>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</si>
  <si>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</si>
  <si>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</si>
  <si>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</si>
  <si>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</si>
  <si>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</si>
  <si>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</si>
  <si>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</si>
  <si>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</si>
  <si>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</si>
  <si>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</si>
  <si>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</si>
  <si>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</si>
  <si>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</si>
  <si>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</si>
  <si>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</si>
  <si>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</si>
  <si>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</si>
  <si>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</si>
  <si>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</si>
  <si>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</si>
  <si>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</si>
  <si>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</si>
  <si>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</si>
  <si>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</si>
  <si>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</si>
  <si>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</si>
  <si>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</si>
  <si>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</si>
  <si>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</si>
  <si>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</si>
  <si>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</si>
  <si>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</si>
  <si>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</si>
  <si>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</si>
  <si>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</si>
  <si>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</si>
  <si>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</si>
  <si>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</si>
  <si>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</si>
  <si>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</si>
  <si>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</si>
  <si>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</si>
  <si>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</si>
  <si>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</si>
  <si>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</si>
  <si>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</si>
  <si>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</si>
  <si>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</si>
  <si>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</si>
  <si>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</si>
  <si>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</si>
  <si>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</si>
  <si>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</si>
  <si>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</si>
  <si>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</si>
  <si>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</si>
  <si>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</si>
  <si>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</si>
  <si>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</si>
  <si>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</si>
  <si>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</si>
  <si>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</si>
  <si>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</si>
  <si>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</si>
  <si>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</si>
  <si>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</si>
  <si>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</si>
  <si>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</si>
  <si>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</si>
  <si>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</si>
  <si>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</si>
  <si>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</si>
  <si>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</si>
  <si>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</si>
  <si>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</si>
  <si>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</si>
  <si>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</si>
  <si>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</si>
  <si>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</si>
  <si>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</si>
  <si>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</si>
  <si>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</si>
  <si>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</si>
  <si>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</si>
  <si>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</si>
  <si>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</si>
  <si>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</si>
  <si>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</si>
  <si>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</si>
  <si>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</si>
  <si>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</si>
  <si>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</si>
  <si>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</si>
  <si>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</si>
  <si>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</si>
  <si>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</si>
  <si>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</si>
  <si>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</si>
  <si>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</si>
  <si>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</si>
  <si>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</si>
  <si>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</si>
  <si>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</si>
  <si>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</si>
  <si>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</si>
  <si>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</si>
  <si>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</si>
  <si>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</si>
  <si>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</si>
  <si>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</si>
  <si>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</si>
  <si>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</si>
  <si>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</si>
  <si>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</si>
  <si>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</si>
  <si>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</si>
  <si>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</si>
  <si>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</si>
  <si>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</si>
  <si>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</si>
  <si>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</si>
  <si>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</si>
  <si>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</si>
  <si>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</si>
  <si>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</si>
  <si>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</si>
  <si>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</si>
  <si>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</si>
  <si>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</si>
  <si>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</si>
  <si>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</si>
  <si>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</si>
  <si>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</si>
  <si>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</si>
  <si>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</si>
  <si>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</si>
  <si>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</si>
  <si>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</si>
  <si>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</si>
  <si>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</si>
  <si>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</si>
  <si>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</si>
  <si>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</si>
  <si>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</si>
  <si>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</si>
  <si>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</si>
  <si>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</si>
  <si>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</si>
  <si>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</si>
  <si>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</si>
  <si>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</si>
  <si>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</si>
  <si>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</si>
  <si>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</si>
  <si>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</si>
  <si>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</si>
  <si>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</si>
  <si>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</si>
  <si>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</si>
  <si>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</si>
  <si>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</si>
  <si>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</si>
  <si>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</si>
  <si>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</si>
  <si>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</si>
  <si>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</si>
  <si>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</si>
  <si>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</si>
  <si>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</si>
  <si>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</si>
  <si>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</si>
  <si>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</si>
  <si>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</si>
  <si>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</si>
  <si>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</si>
  <si>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</si>
  <si>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</si>
  <si>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</si>
  <si>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</si>
  <si>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</si>
  <si>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</si>
  <si>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</si>
  <si>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</si>
  <si>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</si>
  <si>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</si>
  <si>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</si>
  <si>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</si>
  <si>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</si>
  <si>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</si>
  <si>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</si>
  <si>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</si>
  <si>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</si>
  <si>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</si>
  <si>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</si>
  <si>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</si>
  <si>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</si>
  <si>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</si>
  <si>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</si>
  <si>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</si>
  <si>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</si>
  <si>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</si>
  <si>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</si>
  <si>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</si>
  <si>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</si>
  <si>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</si>
  <si>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</si>
  <si>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</si>
  <si>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</si>
  <si>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</si>
  <si>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</si>
  <si>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</si>
  <si>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</si>
  <si>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</si>
  <si>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</si>
  <si>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</si>
  <si>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</si>
  <si>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</si>
  <si>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</si>
  <si>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</si>
  <si>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</si>
  <si>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</si>
  <si>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</si>
  <si>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</si>
  <si>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</si>
  <si>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</si>
  <si>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</si>
  <si>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</si>
  <si>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</si>
  <si>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</si>
  <si>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</si>
  <si>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</si>
  <si>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</si>
  <si>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</si>
  <si>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</si>
  <si>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</si>
  <si>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</si>
  <si>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</si>
  <si>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</si>
  <si>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</si>
  <si>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</si>
  <si>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</si>
  <si>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</si>
  <si>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</si>
  <si>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</si>
  <si>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</si>
  <si>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</si>
  <si>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</si>
  <si>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</si>
  <si>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</si>
  <si>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</si>
  <si>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</si>
  <si>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</si>
  <si>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</si>
  <si>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</si>
  <si>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</si>
  <si>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</si>
  <si>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</si>
  <si>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</si>
  <si>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</si>
  <si>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</si>
  <si>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</si>
  <si>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</si>
  <si>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</si>
  <si>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</si>
  <si>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</si>
  <si>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</si>
  <si>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</si>
  <si>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</si>
  <si>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</si>
  <si>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</si>
  <si>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</si>
  <si>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</si>
  <si>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</si>
  <si>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</si>
  <si>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</si>
  <si>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</si>
  <si>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</si>
  <si>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</si>
  <si>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</si>
  <si>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</si>
  <si>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</si>
  <si>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</si>
  <si>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</si>
  <si>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</si>
  <si>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</si>
  <si>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</si>
  <si>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</si>
  <si>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</si>
  <si>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</si>
  <si>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</si>
  <si>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</si>
  <si>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</si>
  <si>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</si>
  <si>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</si>
  <si>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</si>
  <si>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</si>
  <si>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</si>
  <si>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</si>
  <si>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</si>
  <si>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</si>
  <si>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</si>
  <si>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</si>
  <si>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</si>
  <si>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</si>
  <si>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</si>
  <si>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</si>
  <si>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</si>
  <si>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</si>
  <si>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</si>
  <si>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</si>
  <si>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</si>
  <si>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</si>
  <si>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</si>
  <si>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</si>
  <si>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</si>
  <si>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</si>
  <si>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</si>
  <si>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</si>
  <si>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</si>
  <si>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</si>
  <si>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</si>
  <si>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</si>
  <si>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</si>
  <si>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</si>
  <si>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</si>
  <si>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</si>
  <si>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</si>
  <si>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</si>
  <si>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</si>
  <si>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</si>
  <si>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</si>
  <si>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</si>
  <si>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</si>
  <si>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</si>
  <si>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</si>
  <si>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</si>
  <si>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</si>
  <si>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</si>
  <si>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</si>
  <si>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</si>
  <si>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</si>
  <si>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</si>
  <si>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</si>
  <si>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</si>
  <si>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</si>
  <si>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</si>
  <si>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</si>
  <si>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</si>
  <si>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</si>
  <si>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</si>
  <si>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</si>
  <si>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</si>
  <si>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</si>
  <si>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</si>
  <si>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</si>
  <si>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</si>
  <si>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</si>
  <si>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</si>
  <si>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</si>
  <si>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</si>
  <si>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</si>
  <si>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</si>
  <si>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</si>
  <si>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</si>
  <si>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</si>
  <si>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</si>
  <si>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</si>
  <si>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</si>
  <si>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</si>
  <si>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</si>
  <si>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</si>
  <si>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</si>
  <si>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</si>
  <si>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</si>
  <si>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</si>
  <si>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</si>
  <si>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</si>
  <si>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</si>
  <si>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</si>
  <si>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</si>
  <si>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</si>
  <si>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</si>
  <si>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</si>
  <si>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</si>
  <si>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</si>
  <si>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</si>
  <si>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</si>
  <si>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</si>
  <si>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</si>
  <si>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</si>
  <si>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</si>
  <si>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</si>
  <si>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</si>
  <si>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</si>
  <si>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</si>
  <si>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</si>
  <si>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</si>
  <si>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</si>
  <si>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</si>
  <si>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</si>
  <si>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</si>
  <si>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</si>
  <si>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</si>
  <si>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</si>
  <si>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</si>
  <si>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</si>
  <si>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</si>
  <si>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</si>
  <si>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</si>
  <si>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</si>
  <si>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</si>
  <si>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</si>
  <si>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</si>
  <si>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</si>
  <si>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</si>
  <si>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</si>
  <si>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</si>
  <si>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</si>
  <si>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</si>
  <si>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</si>
  <si>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</si>
  <si>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</si>
  <si>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</si>
  <si>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</si>
  <si>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</si>
  <si>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</si>
  <si>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</si>
  <si>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</si>
  <si>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</si>
  <si>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</si>
  <si>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</si>
  <si>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</si>
  <si>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</si>
  <si>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</si>
  <si>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</si>
  <si>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</si>
  <si>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</si>
  <si>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</si>
  <si>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</si>
  <si>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</si>
  <si>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</si>
  <si>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</si>
  <si>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</si>
  <si>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</si>
  <si>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</si>
  <si>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</si>
  <si>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</si>
  <si>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</si>
  <si>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</si>
  <si>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</si>
  <si>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</si>
  <si>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</si>
  <si>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</si>
  <si>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</si>
  <si>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</si>
  <si>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</si>
  <si>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</si>
  <si>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</si>
  <si>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</si>
  <si>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</si>
  <si>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</si>
  <si>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</si>
  <si>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</si>
  <si>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</si>
  <si>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</si>
  <si>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</si>
  <si>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</si>
  <si>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</si>
  <si>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</si>
  <si>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</si>
  <si>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</si>
  <si>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</si>
  <si>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</si>
  <si>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</si>
  <si>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</si>
  <si>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</si>
  <si>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</si>
  <si>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</si>
  <si>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</si>
  <si>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</si>
  <si>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</si>
  <si>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</si>
  <si>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</si>
  <si>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</si>
  <si>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</si>
  <si>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</si>
  <si>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</si>
  <si>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</si>
  <si>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</si>
  <si>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</si>
  <si>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</si>
  <si>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</si>
  <si>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</si>
  <si>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</si>
  <si>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</si>
  <si>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</si>
  <si>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</si>
  <si>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</si>
  <si>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</si>
  <si>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</si>
  <si>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</si>
  <si>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</si>
  <si>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</si>
  <si>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</si>
  <si>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</si>
  <si>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</si>
  <si>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</si>
  <si>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</si>
  <si>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</si>
  <si>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</si>
  <si>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</si>
  <si>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</si>
  <si>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</si>
  <si>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</si>
  <si>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</si>
  <si>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</si>
  <si>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</si>
  <si>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</si>
  <si>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</si>
  <si>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</si>
  <si>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</si>
  <si>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</si>
  <si>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</si>
  <si>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</si>
  <si>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</si>
  <si>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</si>
  <si>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</si>
  <si>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</si>
  <si>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</si>
  <si>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</si>
  <si>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</si>
  <si>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</si>
  <si>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</si>
  <si>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</si>
  <si>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</si>
  <si>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</si>
  <si>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</si>
  <si>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</si>
  <si>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</si>
  <si>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</si>
  <si>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</si>
  <si>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</si>
  <si>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</si>
  <si>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</si>
  <si>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</si>
  <si>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</si>
  <si>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</si>
  <si>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</si>
  <si>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</si>
  <si>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</si>
  <si>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</si>
  <si>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</si>
  <si>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</si>
  <si>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</si>
  <si>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</si>
  <si>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</si>
  <si>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</si>
  <si>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</si>
  <si>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</si>
  <si>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</si>
  <si>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</si>
  <si>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</si>
  <si>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</si>
  <si>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</si>
  <si>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</si>
  <si>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</si>
  <si>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</si>
  <si>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</si>
  <si>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</si>
  <si>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</si>
  <si>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</si>
  <si>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</si>
  <si>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</si>
  <si>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</si>
  <si>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</si>
  <si>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</si>
  <si>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</si>
  <si>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</si>
  <si>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</si>
  <si>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</si>
  <si>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</si>
  <si>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</si>
  <si>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</si>
  <si>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</si>
  <si>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</si>
  <si>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</si>
  <si>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</si>
  <si>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</si>
  <si>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</si>
  <si>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</si>
  <si>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</si>
  <si>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</si>
  <si>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</si>
  <si>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</si>
  <si>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</si>
  <si>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</si>
  <si>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</si>
  <si>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</si>
  <si>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</si>
  <si>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</si>
  <si>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</si>
  <si>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</si>
  <si>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</si>
  <si>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</si>
  <si>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</si>
  <si>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</si>
  <si>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</si>
  <si>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</si>
  <si>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</si>
  <si>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</si>
  <si>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</si>
  <si>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</si>
  <si>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</si>
  <si>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</si>
  <si>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</si>
  <si>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</si>
  <si>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</si>
  <si>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</si>
  <si>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</si>
  <si>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</si>
  <si>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</si>
  <si>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</si>
  <si>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</si>
  <si>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</si>
  <si>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</si>
  <si>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</si>
  <si>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</si>
  <si>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</si>
  <si>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</si>
  <si>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</si>
  <si>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</si>
  <si>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</si>
  <si>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</si>
  <si>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</si>
  <si>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</si>
  <si>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</si>
  <si>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</si>
  <si>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</si>
  <si>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</si>
  <si>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</si>
  <si>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</si>
  <si>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</si>
  <si>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</si>
  <si>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</si>
  <si>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</si>
  <si>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</si>
  <si>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</si>
  <si>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</si>
  <si>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</si>
  <si>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</si>
  <si>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</si>
  <si>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</si>
  <si>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</si>
  <si>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</si>
  <si>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</si>
  <si>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</si>
  <si>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</si>
  <si>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</si>
  <si>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</si>
  <si>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</si>
  <si>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</si>
  <si>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</si>
  <si>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</si>
  <si>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</si>
  <si>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</si>
  <si>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</si>
  <si>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</si>
  <si>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</si>
  <si>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</si>
  <si>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</si>
  <si>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</si>
  <si>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</si>
  <si>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</si>
  <si>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</si>
  <si>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</si>
  <si>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</si>
  <si>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</si>
  <si>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</si>
  <si>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</si>
  <si>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</si>
  <si>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</si>
  <si>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</si>
  <si>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</si>
  <si>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</si>
  <si>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</si>
  <si>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</si>
  <si>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</si>
  <si>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</si>
  <si>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</si>
  <si>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</si>
  <si>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</si>
  <si>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</si>
  <si>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</si>
  <si>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</si>
  <si>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</si>
  <si>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</si>
  <si>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</si>
  <si>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</si>
  <si>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</si>
  <si>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</si>
  <si>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</si>
  <si>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</si>
  <si>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</si>
  <si>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</si>
  <si>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</si>
  <si>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</si>
  <si>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</si>
  <si>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</si>
  <si>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</si>
  <si>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</si>
  <si>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</si>
  <si>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</si>
  <si>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</si>
  <si>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</si>
  <si>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</si>
  <si>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</si>
  <si>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</si>
  <si>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</si>
  <si>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</si>
  <si>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</si>
  <si>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</si>
  <si>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</si>
  <si>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</si>
  <si>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</si>
  <si>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</si>
  <si>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</si>
  <si>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</si>
  <si>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</si>
  <si>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</si>
  <si>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</si>
  <si>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</si>
  <si>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</si>
  <si>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</si>
  <si>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</si>
  <si>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</si>
  <si>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</si>
  <si>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</si>
  <si>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</si>
  <si>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</si>
  <si>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</si>
  <si>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</si>
  <si>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</si>
  <si>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</si>
  <si>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</si>
  <si>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</si>
  <si>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</si>
  <si>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</si>
  <si>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</si>
  <si>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</si>
  <si>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</si>
  <si>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</si>
  <si>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</si>
  <si>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</si>
  <si>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</si>
  <si>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</si>
  <si>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</si>
  <si>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</si>
  <si>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</si>
  <si>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</si>
  <si>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</si>
  <si>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</si>
  <si>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</si>
  <si>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</si>
  <si>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</si>
  <si>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</si>
  <si>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</si>
  <si>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</si>
  <si>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</si>
  <si>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</si>
  <si>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</si>
  <si>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</si>
  <si>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</si>
  <si>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</si>
  <si>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</si>
  <si>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</si>
  <si>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</si>
  <si>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</si>
  <si>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</si>
  <si>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</si>
  <si>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</si>
  <si>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</si>
  <si>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</si>
  <si>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</si>
  <si>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</si>
  <si>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</si>
  <si>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</si>
  <si>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</si>
  <si>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</si>
  <si>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</si>
  <si>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</si>
  <si>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</si>
  <si>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</si>
  <si>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</si>
  <si>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</si>
  <si>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</si>
  <si>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</si>
  <si>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</si>
  <si>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</si>
  <si>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</si>
  <si>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</si>
  <si>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</si>
  <si>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</si>
  <si>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</si>
  <si>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</si>
  <si>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</si>
  <si>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</si>
  <si>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</si>
  <si>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</si>
  <si>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</si>
  <si>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</si>
  <si>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</si>
  <si>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</si>
  <si>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</si>
  <si>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</si>
  <si>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</si>
  <si>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</si>
  <si>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</si>
  <si>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</si>
  <si>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</si>
  <si>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</si>
  <si>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</si>
  <si>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</si>
  <si>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</si>
  <si>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</si>
  <si>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</si>
  <si>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</si>
  <si>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</si>
  <si>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</si>
  <si>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</si>
  <si>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</si>
  <si>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</si>
  <si>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</si>
  <si>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</si>
  <si>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</si>
  <si>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</si>
  <si>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</si>
  <si>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</si>
  <si>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</si>
  <si>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</si>
  <si>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</si>
  <si>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</si>
  <si>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</si>
  <si>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</si>
  <si>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</si>
  <si>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</si>
  <si>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</si>
  <si>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</si>
  <si>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</si>
  <si>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</si>
  <si>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</si>
  <si>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</si>
  <si>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</si>
  <si>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</si>
  <si>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</si>
  <si>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</si>
  <si>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</si>
  <si>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</si>
  <si>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</si>
  <si>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</si>
  <si>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</si>
  <si>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</si>
  <si>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</si>
  <si>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</si>
  <si>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</si>
  <si>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</si>
  <si>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</si>
  <si>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</si>
  <si>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</si>
  <si>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</si>
  <si>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</si>
  <si>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</si>
  <si>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</si>
  <si>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</si>
  <si>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</si>
  <si>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</si>
  <si>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</si>
  <si>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</si>
  <si>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</si>
  <si>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</si>
  <si>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</si>
  <si>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</si>
  <si>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</si>
  <si>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</si>
  <si>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</si>
  <si>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</si>
  <si>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</si>
  <si>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</si>
  <si>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</si>
  <si>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</si>
  <si>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</si>
  <si>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</si>
  <si>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</si>
  <si>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</si>
  <si>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</si>
  <si>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</si>
  <si>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</si>
  <si>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</si>
  <si>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</si>
  <si>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</si>
  <si>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</si>
  <si>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</si>
  <si>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</si>
  <si>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</si>
  <si>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</si>
  <si>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</si>
  <si>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</si>
  <si>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</si>
  <si>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</si>
  <si>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</si>
  <si>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</si>
  <si>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</si>
  <si>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</si>
  <si>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</si>
  <si>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</si>
  <si>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</si>
  <si>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</si>
  <si>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</si>
  <si>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</si>
  <si>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</si>
  <si>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</si>
  <si>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</si>
  <si>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</si>
  <si>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</si>
  <si>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</si>
  <si>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</si>
  <si>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</si>
  <si>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</si>
  <si>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</si>
  <si>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</si>
  <si>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</si>
  <si>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</si>
  <si>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</si>
  <si>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</si>
  <si>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</si>
  <si>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</si>
  <si>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</si>
  <si>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</si>
  <si>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</si>
  <si>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</si>
  <si>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</si>
  <si>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</si>
  <si>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</si>
  <si>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</si>
  <si>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</si>
  <si>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</si>
  <si>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</si>
  <si>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</si>
  <si>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</si>
  <si>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</si>
  <si>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</si>
  <si>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</si>
  <si>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</si>
  <si>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</si>
  <si>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</si>
  <si>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</si>
  <si>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</si>
  <si>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</si>
  <si>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</si>
  <si>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</si>
  <si>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</si>
  <si>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</si>
  <si>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</si>
  <si>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</si>
  <si>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</si>
  <si>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</si>
  <si>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</si>
  <si>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</si>
  <si>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</si>
  <si>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</si>
  <si>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</si>
  <si>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</si>
  <si>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</si>
  <si>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</si>
  <si>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</si>
  <si>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</si>
  <si>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</si>
  <si>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</si>
  <si>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</si>
  <si>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</si>
  <si>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</si>
  <si>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</si>
  <si>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</si>
  <si>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</si>
  <si>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</si>
  <si>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</si>
  <si>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</si>
  <si>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</si>
  <si>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</si>
  <si>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</si>
  <si>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</si>
  <si>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</si>
  <si>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</si>
  <si>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</si>
  <si>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</si>
  <si>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</si>
  <si>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</si>
  <si>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</si>
  <si>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</si>
  <si>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</si>
  <si>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</si>
  <si>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</si>
  <si>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</si>
  <si>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</si>
  <si>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</si>
  <si>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</si>
  <si>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</si>
  <si>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</si>
  <si>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</si>
  <si>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</si>
  <si>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</si>
  <si>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</si>
  <si>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</si>
  <si>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</si>
  <si>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</si>
  <si>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</si>
  <si>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</si>
  <si>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</si>
  <si>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</si>
  <si>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</si>
  <si>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</si>
  <si>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</si>
  <si>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</si>
  <si>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</si>
  <si>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</si>
  <si>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</si>
  <si>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</si>
  <si>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</si>
  <si>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</si>
  <si>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</si>
  <si>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</si>
  <si>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</si>
  <si>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</si>
  <si>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</si>
  <si>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</si>
  <si>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</si>
  <si>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</si>
  <si>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</si>
  <si>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</si>
  <si>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</si>
  <si>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</si>
  <si>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</si>
  <si>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</si>
  <si>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</si>
  <si>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</si>
  <si>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</si>
  <si>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</si>
  <si>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</si>
  <si>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</si>
  <si>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</si>
  <si>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</si>
  <si>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</si>
  <si>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</si>
  <si>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</si>
  <si>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</si>
  <si>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</si>
  <si>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</si>
  <si>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</si>
  <si>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</si>
  <si>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</si>
  <si>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</si>
  <si>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</si>
  <si>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</si>
  <si>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</si>
  <si>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</si>
  <si>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</si>
  <si>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</si>
  <si>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</si>
  <si>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</si>
  <si>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</si>
  <si>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</si>
  <si>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</si>
  <si>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</si>
  <si>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</si>
  <si>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</si>
  <si>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</si>
  <si>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</si>
  <si>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</si>
  <si>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</si>
  <si>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</si>
  <si>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</si>
  <si>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</si>
  <si>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</si>
  <si>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</si>
  <si>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</si>
  <si>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</si>
  <si>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</si>
  <si>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</si>
  <si>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</si>
  <si>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</si>
  <si>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</si>
  <si>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</si>
  <si>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</si>
  <si>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</si>
  <si>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</si>
  <si>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</si>
  <si>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</si>
  <si>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</si>
  <si>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</si>
  <si>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</si>
  <si>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</si>
  <si>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</si>
  <si>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</si>
  <si>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</si>
  <si>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</si>
  <si>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</si>
  <si>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</si>
  <si>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</si>
  <si>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</si>
  <si>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</si>
  <si>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</si>
  <si>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</si>
  <si>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</si>
  <si>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</si>
  <si>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</si>
  <si>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</si>
  <si>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</si>
  <si>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</si>
  <si>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</si>
  <si>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</si>
  <si>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</si>
  <si>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</si>
  <si>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</si>
  <si>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</si>
  <si>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</si>
  <si>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</si>
  <si>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</si>
  <si>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</si>
  <si>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</si>
  <si>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</si>
  <si>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</si>
  <si>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</si>
  <si>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</si>
  <si>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</si>
  <si>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</si>
  <si>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</si>
  <si>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</si>
  <si>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</si>
  <si>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</si>
  <si>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</si>
  <si>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</si>
  <si>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</si>
  <si>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</si>
  <si>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</si>
  <si>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</si>
  <si>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</si>
  <si>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</si>
  <si>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</si>
  <si>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</si>
  <si>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</si>
  <si>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</si>
  <si>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</si>
  <si>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</si>
  <si>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</si>
  <si>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</si>
  <si>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</si>
  <si>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</si>
  <si>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</si>
  <si>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</si>
  <si>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</si>
  <si>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</si>
  <si>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</si>
  <si>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</si>
  <si>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</si>
  <si>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</si>
  <si>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</si>
  <si>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</si>
  <si>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</si>
  <si>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</si>
  <si>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</si>
  <si>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</si>
  <si>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</si>
  <si>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</si>
  <si>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</si>
  <si>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</si>
  <si>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</si>
  <si>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</si>
  <si>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</si>
  <si>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</si>
  <si>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</si>
  <si>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</si>
  <si>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</si>
  <si>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</si>
  <si>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</si>
  <si>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</si>
  <si>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</si>
  <si>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</si>
  <si>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</si>
  <si>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</si>
  <si>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</si>
  <si>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</si>
  <si>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</si>
  <si>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</si>
  <si>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</si>
  <si>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</si>
  <si>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</si>
  <si>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</si>
  <si>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</si>
  <si>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</si>
  <si>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</si>
  <si>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</si>
  <si>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</si>
  <si>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</si>
  <si>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</si>
  <si>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</si>
  <si>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</si>
  <si>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</si>
  <si>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</si>
  <si>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</si>
  <si>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</si>
  <si>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</si>
  <si>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</si>
  <si>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</si>
  <si>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</si>
  <si>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</si>
  <si>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</si>
  <si>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</si>
  <si>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</si>
  <si>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</si>
  <si>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</si>
  <si>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</si>
  <si>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</si>
  <si>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</si>
  <si>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</si>
  <si>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</si>
  <si>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</si>
  <si>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</si>
  <si>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</si>
  <si>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</si>
  <si>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</si>
  <si>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</si>
  <si>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</si>
  <si>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</si>
  <si>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</si>
  <si>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</si>
  <si>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</si>
  <si>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</si>
  <si>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</si>
  <si>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</si>
  <si>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</si>
  <si>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</si>
  <si>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</si>
  <si>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</si>
  <si>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</si>
  <si>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</si>
  <si>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</si>
  <si>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</si>
  <si>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</si>
  <si>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</si>
  <si>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</si>
  <si>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</si>
  <si>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</si>
  <si>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</si>
  <si>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</si>
  <si>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</si>
  <si>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</si>
  <si>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</si>
  <si>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</si>
  <si>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</si>
  <si>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</si>
  <si>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</si>
  <si>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</si>
  <si>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</si>
  <si>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</si>
  <si>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</si>
  <si>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</si>
  <si>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</si>
  <si>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</si>
  <si>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</si>
  <si>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</si>
  <si>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</si>
  <si>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</si>
  <si>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</si>
  <si>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</si>
  <si>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</si>
  <si>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</si>
  <si>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</si>
  <si>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</si>
  <si>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</si>
  <si>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</si>
  <si>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</si>
  <si>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</si>
  <si>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</si>
  <si>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</si>
  <si>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</si>
  <si>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</si>
  <si>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</si>
  <si>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</si>
  <si>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</si>
  <si>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</si>
  <si>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</si>
  <si>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</si>
  <si>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</si>
  <si>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</si>
  <si>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</si>
  <si>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</si>
  <si>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</si>
  <si>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</si>
  <si>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</si>
  <si>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</si>
  <si>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</si>
  <si>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</si>
  <si>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</si>
  <si>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</si>
  <si>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</si>
  <si>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</si>
  <si>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</si>
  <si>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</si>
  <si>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</si>
  <si>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</si>
  <si>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</si>
  <si>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</si>
  <si>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</si>
  <si>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</si>
  <si>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</si>
  <si>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</si>
  <si>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</si>
  <si>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</si>
  <si>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</si>
  <si>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</si>
  <si>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</si>
  <si>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</si>
  <si>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</si>
  <si>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</si>
  <si>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</si>
  <si>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</si>
  <si>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</si>
  <si>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</si>
  <si>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</si>
  <si>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</si>
  <si>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</si>
  <si>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</si>
  <si>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</si>
  <si>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</si>
  <si>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</si>
  <si>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</si>
  <si>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</si>
  <si>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</si>
  <si>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</si>
  <si>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</si>
  <si>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</si>
  <si>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</si>
  <si>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</si>
  <si>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</si>
  <si>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</si>
  <si>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</si>
  <si>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</si>
  <si>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</si>
  <si>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</si>
  <si>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</si>
  <si>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</si>
  <si>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</si>
  <si>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</si>
  <si>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</si>
  <si>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</si>
  <si>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</si>
  <si>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</si>
  <si>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</si>
  <si>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</si>
  <si>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</si>
  <si>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</si>
  <si>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</si>
  <si>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</si>
  <si>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</si>
  <si>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</si>
  <si>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</si>
  <si>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</si>
  <si>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</si>
  <si>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</si>
  <si>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</si>
  <si>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</si>
  <si>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</si>
  <si>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</si>
  <si>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</si>
  <si>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</si>
  <si>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</si>
  <si>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</si>
  <si>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</si>
  <si>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</si>
  <si>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</si>
  <si>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</si>
  <si>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</si>
  <si>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</si>
  <si>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</si>
  <si>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</si>
  <si>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</si>
  <si>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</si>
  <si>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</si>
  <si>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</si>
  <si>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</si>
  <si>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</si>
  <si>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</si>
  <si>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</si>
  <si>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</si>
  <si>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</si>
  <si>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</si>
  <si>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</si>
  <si>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</si>
  <si>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</si>
  <si>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</si>
  <si>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</si>
  <si>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</si>
  <si>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</si>
  <si>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</si>
  <si>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</si>
  <si>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</si>
  <si>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</si>
  <si>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</si>
  <si>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</si>
  <si>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</si>
  <si>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</si>
  <si>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</si>
  <si>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</si>
  <si>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</si>
  <si>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</si>
  <si>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</si>
  <si>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</si>
  <si>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</si>
  <si>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</si>
  <si>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</si>
  <si>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</si>
  <si>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</si>
  <si>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</si>
  <si>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</si>
  <si>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</si>
  <si>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</si>
  <si>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</si>
  <si>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</si>
  <si>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</si>
  <si>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</si>
  <si>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</si>
  <si>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</si>
  <si>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</si>
  <si>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</si>
  <si>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</si>
  <si>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</si>
  <si>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</si>
  <si>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</si>
  <si>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</si>
  <si>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</si>
  <si>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</si>
  <si>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</si>
  <si>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</si>
  <si>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</si>
  <si>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</si>
  <si>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</si>
  <si>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</si>
  <si>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</si>
  <si>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</si>
  <si>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</si>
  <si>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</si>
  <si>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</si>
  <si>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</si>
  <si>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</si>
  <si>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</si>
  <si>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</si>
  <si>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</si>
  <si>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</si>
  <si>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</si>
  <si>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</si>
  <si>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</si>
  <si>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</si>
  <si>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</si>
  <si>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</si>
  <si>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</si>
  <si>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</si>
  <si>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</si>
  <si>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</si>
  <si>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</si>
  <si>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</si>
  <si>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</si>
  <si>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</si>
  <si>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</si>
  <si>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</si>
  <si>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</si>
  <si>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</si>
  <si>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</si>
  <si>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</si>
  <si>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</si>
  <si>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</si>
  <si>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</si>
  <si>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</si>
  <si>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</si>
  <si>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</si>
  <si>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</si>
  <si>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</si>
  <si>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</si>
  <si>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</si>
  <si>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</si>
  <si>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</si>
  <si>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</si>
  <si>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</si>
  <si>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</si>
  <si>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</si>
  <si>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</si>
  <si>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</si>
  <si>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</si>
  <si>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</si>
  <si>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</si>
  <si>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</si>
  <si>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</si>
  <si>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</si>
  <si>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</si>
  <si>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</si>
  <si>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</si>
  <si>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</si>
  <si>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</si>
  <si>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</si>
  <si>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</si>
  <si>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</si>
  <si>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</si>
  <si>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</si>
  <si>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</si>
  <si>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</si>
  <si>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</si>
  <si>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</si>
  <si>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</si>
  <si>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</si>
  <si>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</si>
  <si>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</si>
  <si>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</si>
  <si>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</si>
  <si>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</si>
  <si>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</si>
  <si>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</si>
  <si>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</si>
  <si>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</si>
  <si>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</si>
  <si>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</si>
  <si>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</si>
  <si>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</si>
  <si>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</si>
  <si>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</si>
  <si>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</si>
  <si>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</si>
  <si>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</si>
  <si>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</si>
  <si>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</si>
  <si>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</si>
  <si>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</si>
  <si>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</si>
  <si>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</si>
  <si>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</si>
  <si>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</si>
  <si>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</si>
  <si>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</si>
  <si>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</si>
  <si>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</si>
  <si>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</si>
  <si>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</si>
  <si>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</si>
  <si>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</si>
  <si>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</si>
  <si>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</si>
  <si>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</si>
  <si>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</si>
  <si>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</si>
  <si>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</si>
  <si>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</si>
  <si>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</si>
  <si>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</si>
  <si>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</si>
  <si>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</si>
  <si>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</si>
  <si>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</si>
  <si>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</si>
  <si>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</si>
  <si>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</si>
  <si>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</si>
  <si>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</si>
  <si>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</si>
  <si>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</si>
  <si>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</si>
  <si>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</si>
  <si>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</si>
  <si>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</si>
  <si>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</si>
  <si>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</si>
  <si>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</si>
  <si>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</si>
  <si>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</si>
  <si>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</si>
  <si>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</si>
  <si>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</si>
  <si>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</si>
  <si>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</si>
  <si>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</si>
  <si>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</si>
  <si>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</si>
  <si>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</si>
  <si>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</si>
  <si>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</si>
  <si>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</si>
  <si>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</si>
  <si>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</si>
  <si>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</si>
  <si>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</si>
  <si>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</si>
  <si>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</si>
  <si>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</si>
  <si>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</si>
  <si>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</si>
  <si>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</si>
  <si>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</si>
  <si>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</si>
  <si>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</si>
  <si>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</si>
  <si>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</si>
  <si>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</si>
  <si>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</si>
  <si>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</si>
  <si>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</si>
  <si>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</si>
  <si>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</si>
  <si>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</si>
  <si>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</si>
  <si>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</si>
  <si>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</si>
  <si>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</si>
  <si>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</si>
  <si>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</si>
  <si>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</si>
  <si>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</si>
  <si>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</si>
  <si>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</si>
  <si>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</si>
  <si>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</si>
  <si>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</si>
  <si>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</si>
  <si>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</si>
  <si>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</si>
  <si>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</si>
  <si>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</si>
  <si>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</si>
  <si>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</si>
  <si>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</si>
  <si>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</si>
  <si>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</si>
  <si>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</si>
  <si>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</si>
  <si>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</si>
  <si>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</si>
  <si>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</si>
  <si>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</si>
  <si>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</si>
  <si>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</si>
  <si>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</si>
  <si>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</si>
  <si>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</si>
  <si>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</si>
  <si>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</si>
  <si>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</si>
  <si>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</si>
  <si>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</si>
  <si>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</si>
  <si>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</si>
  <si>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</si>
  <si>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</si>
  <si>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</si>
  <si>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</si>
  <si>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</si>
  <si>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</si>
  <si>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</si>
  <si>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</si>
  <si>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</si>
  <si>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</si>
  <si>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</si>
  <si>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</si>
  <si>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</si>
  <si>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</si>
  <si>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</si>
  <si>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</si>
  <si>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</si>
  <si>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</si>
  <si>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</si>
  <si>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</si>
  <si>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</si>
  <si>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</si>
  <si>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</si>
  <si>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</si>
  <si>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</si>
  <si>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</si>
  <si>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</si>
  <si>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</si>
  <si>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</si>
  <si>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</si>
  <si>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</si>
  <si>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</si>
  <si>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</si>
  <si>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</si>
  <si>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</si>
  <si>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</si>
  <si>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</si>
  <si>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</si>
  <si>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</si>
  <si>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</si>
  <si>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</si>
  <si>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</si>
  <si>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</si>
  <si>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</si>
  <si>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</si>
  <si>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</si>
  <si>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</si>
  <si>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</si>
  <si>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</si>
  <si>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</si>
  <si>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</si>
  <si>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</si>
  <si>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</si>
  <si>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</si>
  <si>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</si>
  <si>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</si>
  <si>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</si>
  <si>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</si>
  <si>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</si>
  <si>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</si>
  <si>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</si>
  <si>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</si>
  <si>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</si>
  <si>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</si>
  <si>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</si>
  <si>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</si>
  <si>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</si>
  <si>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</si>
  <si>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</si>
  <si>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</si>
  <si>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</si>
  <si>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</si>
  <si>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</si>
  <si>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</si>
  <si>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</si>
  <si>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</si>
  <si>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</si>
  <si>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</si>
  <si>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</si>
  <si>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</si>
  <si>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</si>
  <si>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</si>
  <si>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</si>
  <si>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</si>
  <si>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</si>
  <si>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</si>
  <si>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</si>
  <si>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</si>
  <si>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</si>
  <si>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</si>
  <si>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</si>
  <si>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</si>
  <si>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</si>
  <si>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</si>
  <si>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</si>
  <si>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</si>
  <si>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</si>
  <si>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</si>
  <si>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</si>
  <si>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</si>
  <si>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</si>
  <si>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</si>
  <si>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</si>
  <si>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</si>
  <si>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</si>
  <si>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</si>
  <si>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</si>
  <si>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</si>
  <si>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</si>
  <si>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</si>
  <si>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</si>
  <si>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</si>
  <si>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</si>
  <si>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</si>
  <si>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</si>
  <si>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</si>
  <si>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</si>
  <si>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</si>
  <si>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</si>
  <si>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</si>
  <si>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</si>
  <si>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</si>
  <si>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</si>
  <si>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</si>
  <si>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</si>
  <si>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</si>
  <si>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</si>
  <si>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</si>
  <si>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</si>
  <si>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</si>
  <si>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</si>
  <si>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</si>
  <si>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</si>
  <si>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</si>
  <si>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</si>
  <si>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</si>
  <si>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</si>
  <si>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</si>
  <si>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</si>
  <si>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</si>
  <si>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</si>
  <si>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</si>
  <si>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</si>
  <si>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</si>
  <si>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</si>
  <si>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</si>
  <si>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</si>
  <si>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</si>
  <si>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</si>
  <si>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</si>
  <si>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</si>
  <si>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</si>
  <si>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</si>
  <si>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</si>
  <si>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</si>
  <si>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</si>
  <si>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</si>
  <si>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</si>
  <si>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</si>
  <si>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</si>
  <si>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</si>
  <si>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</si>
  <si>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</si>
  <si>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</si>
  <si>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</si>
  <si>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</si>
  <si>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</si>
  <si>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</si>
  <si>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</si>
  <si>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</si>
  <si>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</si>
  <si>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</si>
  <si>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</si>
  <si>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</si>
  <si>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</si>
  <si>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</si>
  <si>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</si>
  <si>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</si>
  <si>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</si>
  <si>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</si>
  <si>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</si>
  <si>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</si>
  <si>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</si>
  <si>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</si>
  <si>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</si>
  <si>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</si>
  <si>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</si>
  <si>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</si>
  <si>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</si>
  <si>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</si>
  <si>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</si>
  <si>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</si>
  <si>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</si>
  <si>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</si>
  <si>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</si>
  <si>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</si>
  <si>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</si>
  <si>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</si>
  <si>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</si>
  <si>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</si>
  <si>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</si>
  <si>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</si>
  <si>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</si>
  <si>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</si>
  <si>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</si>
  <si>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</si>
  <si>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</si>
  <si>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</si>
  <si>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</si>
  <si>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</si>
  <si>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</si>
  <si>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</si>
  <si>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</si>
  <si>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</si>
  <si>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</si>
  <si>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</si>
  <si>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</si>
  <si>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</si>
  <si>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</si>
  <si>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</si>
  <si>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</si>
  <si>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</si>
  <si>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</si>
  <si>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</si>
  <si>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</si>
  <si>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</si>
  <si>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</si>
  <si>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</si>
  <si>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</si>
  <si>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</si>
  <si>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</si>
  <si>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</si>
  <si>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</si>
  <si>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</si>
  <si>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</si>
  <si>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</si>
  <si>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</si>
  <si>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</si>
  <si>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</si>
  <si>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</si>
  <si>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</si>
  <si>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</si>
  <si>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</si>
  <si>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</si>
  <si>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</si>
  <si>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</si>
  <si>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</si>
  <si>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</si>
  <si>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</si>
  <si>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</si>
  <si>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</si>
  <si>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</si>
  <si>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</si>
  <si>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</si>
  <si>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</si>
  <si>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</si>
  <si>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</si>
  <si>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</si>
  <si>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</si>
  <si>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</si>
  <si>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</si>
  <si>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</si>
  <si>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</si>
  <si>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</si>
  <si>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</si>
  <si>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</si>
  <si>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</si>
  <si>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</si>
  <si>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</si>
  <si>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</si>
  <si>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</si>
  <si>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</si>
  <si>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</si>
  <si>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</si>
  <si>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</si>
  <si>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</si>
  <si>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</si>
  <si>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</si>
  <si>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</si>
  <si>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</si>
  <si>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</si>
  <si>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</si>
  <si>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</si>
  <si>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</si>
  <si>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</si>
  <si>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</si>
  <si>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</si>
  <si>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</si>
  <si>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</si>
  <si>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</si>
  <si>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</si>
  <si>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</si>
  <si>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</si>
  <si>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</si>
  <si>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</si>
  <si>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</si>
  <si>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</si>
  <si>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</si>
  <si>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</si>
  <si>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</si>
  <si>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</si>
  <si>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</si>
  <si>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</si>
  <si>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</si>
  <si>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</si>
  <si>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</si>
  <si>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</si>
  <si>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</si>
  <si>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</si>
  <si>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</si>
  <si>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</si>
  <si>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</si>
  <si>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</si>
  <si>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</si>
  <si>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</si>
  <si>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</si>
  <si>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</si>
  <si>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</si>
  <si>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</si>
  <si>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</si>
  <si>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</si>
  <si>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</si>
  <si>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</si>
  <si>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</si>
  <si>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</si>
  <si>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</si>
  <si>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</si>
  <si>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</si>
  <si>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</si>
  <si>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</si>
  <si>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</si>
  <si>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</si>
  <si>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</si>
  <si>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</si>
  <si>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</si>
  <si>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</si>
  <si>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</si>
  <si>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</si>
  <si>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</si>
  <si>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</si>
  <si>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</si>
  <si>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</si>
  <si>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</si>
  <si>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</si>
  <si>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</si>
  <si>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</si>
  <si>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</si>
  <si>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</si>
  <si>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</si>
  <si>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</si>
  <si>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</si>
  <si>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</si>
  <si>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</si>
  <si>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</si>
  <si>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</si>
  <si>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</si>
  <si>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</si>
  <si>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</si>
  <si>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</si>
  <si>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</si>
  <si>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</si>
  <si>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</si>
  <si>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</si>
  <si>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</si>
  <si>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</si>
  <si>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</si>
  <si>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</si>
  <si>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</si>
  <si>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</si>
  <si>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</si>
  <si>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</si>
  <si>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</si>
  <si>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</si>
  <si>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</si>
  <si>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</si>
  <si>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</si>
  <si>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</si>
  <si>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</si>
  <si>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</si>
  <si>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</si>
  <si>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</si>
  <si>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</si>
  <si>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</si>
  <si>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</si>
  <si>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</si>
  <si>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</si>
  <si>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</si>
  <si>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</si>
  <si>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</si>
  <si>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</si>
  <si>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</si>
  <si>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</si>
  <si>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</si>
  <si>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</si>
  <si>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</si>
  <si>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</si>
  <si>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</si>
  <si>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</si>
  <si>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</si>
  <si>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</si>
  <si>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</si>
  <si>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</si>
  <si>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</si>
  <si>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</si>
  <si>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</si>
  <si>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</si>
  <si>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</si>
  <si>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</si>
  <si>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</si>
  <si>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</si>
  <si>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</si>
  <si>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</si>
  <si>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</si>
  <si>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</si>
  <si>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</si>
  <si>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</si>
  <si>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</si>
  <si>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</si>
  <si>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</si>
  <si>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</si>
  <si>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</si>
  <si>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</si>
  <si>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</si>
  <si>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</si>
  <si>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</si>
  <si>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</si>
  <si>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</si>
  <si>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</si>
  <si>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</si>
  <si>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</si>
  <si>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</si>
  <si>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</si>
  <si>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</si>
  <si>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</si>
  <si>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</si>
  <si>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</si>
  <si>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</si>
  <si>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</si>
  <si>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</si>
  <si>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</si>
  <si>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</si>
  <si>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</si>
  <si>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</si>
  <si>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</si>
  <si>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</si>
  <si>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</si>
  <si>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</si>
  <si>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</si>
  <si>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</si>
  <si>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</si>
  <si>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</si>
  <si>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</si>
  <si>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</si>
  <si>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</si>
  <si>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</si>
  <si>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</si>
  <si>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</si>
  <si>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</si>
  <si>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</si>
  <si>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</si>
  <si>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</si>
  <si>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</si>
  <si>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</si>
  <si>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</si>
  <si>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</si>
  <si>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</si>
  <si>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</si>
  <si>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</si>
  <si>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</si>
  <si>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</si>
  <si>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</si>
  <si>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</si>
  <si>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</si>
  <si>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</si>
  <si>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</si>
  <si>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</si>
  <si>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</si>
  <si>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</si>
  <si>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</si>
  <si>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</si>
  <si>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</si>
  <si>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</si>
  <si>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</si>
  <si>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</si>
  <si>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</si>
  <si>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</si>
  <si>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</si>
  <si>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</si>
  <si>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</si>
  <si>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</si>
  <si>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</si>
  <si>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</si>
  <si>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</si>
  <si>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</si>
  <si>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</si>
  <si>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</si>
  <si>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</si>
  <si>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</si>
  <si>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</si>
  <si>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</si>
  <si>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</si>
  <si>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</si>
  <si>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</si>
  <si>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</si>
  <si>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</si>
  <si>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</si>
  <si>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</si>
  <si>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</si>
  <si>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</si>
  <si>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</si>
  <si>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</si>
  <si>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</si>
  <si>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</si>
  <si>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</si>
  <si>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</si>
  <si>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</si>
  <si>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</si>
  <si>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</si>
  <si>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</si>
  <si>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</si>
  <si>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</si>
  <si>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</si>
  <si>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</si>
  <si>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</si>
  <si>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</si>
  <si>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</si>
  <si>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</si>
  <si>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</si>
  <si>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</si>
  <si>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</si>
  <si>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</si>
  <si>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</si>
  <si>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</si>
  <si>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</si>
  <si>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</si>
  <si>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</si>
  <si>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</si>
  <si>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</si>
  <si>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</si>
  <si>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</si>
  <si>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</si>
  <si>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</si>
  <si>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</si>
  <si>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</si>
  <si>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</si>
  <si>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</si>
  <si>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</si>
  <si>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</si>
  <si>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</si>
  <si>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</si>
  <si>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</si>
  <si>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</si>
  <si>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</si>
  <si>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</si>
  <si>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</si>
  <si>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</si>
  <si>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</si>
  <si>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</si>
  <si>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</si>
  <si>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</si>
  <si>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</si>
  <si>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</si>
  <si>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</si>
  <si>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</si>
  <si>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</si>
  <si>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</si>
  <si>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</si>
  <si>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</si>
  <si>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</si>
  <si>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</si>
  <si>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</si>
  <si>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</si>
  <si>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</si>
  <si>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</si>
  <si>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</si>
  <si>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</si>
  <si>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</si>
  <si>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</si>
  <si>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</si>
  <si>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</si>
  <si>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</si>
  <si>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</si>
  <si>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</si>
  <si>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</si>
  <si>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</si>
  <si>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</si>
  <si>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</si>
  <si>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</si>
  <si>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</si>
  <si>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</si>
  <si>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</si>
  <si>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</si>
  <si>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</si>
  <si>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</si>
  <si>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</si>
  <si>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</si>
  <si>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</si>
  <si>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</si>
  <si>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</si>
  <si>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</si>
  <si>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</si>
  <si>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</si>
  <si>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</si>
  <si>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</si>
  <si>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</si>
  <si>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</si>
  <si>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</si>
  <si>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</si>
  <si>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</si>
  <si>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</si>
  <si>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</si>
  <si>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</si>
  <si>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</si>
  <si>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</si>
  <si>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</si>
  <si>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</si>
  <si>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</si>
  <si>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</si>
  <si>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</si>
  <si>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</si>
  <si>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</si>
  <si>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</si>
  <si>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</si>
  <si>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</si>
  <si>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</si>
  <si>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</si>
  <si>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</si>
  <si>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</si>
  <si>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</si>
  <si>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</si>
  <si>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</si>
  <si>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</si>
  <si>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</si>
  <si>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</si>
  <si>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</si>
  <si>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</si>
  <si>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</si>
  <si>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</si>
  <si>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</si>
  <si>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</si>
  <si>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</si>
  <si>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</si>
  <si>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</si>
  <si>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</si>
  <si>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</si>
  <si>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</si>
  <si>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</si>
  <si>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</si>
  <si>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</si>
  <si>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</si>
  <si>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</si>
  <si>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</si>
  <si>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</si>
  <si>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</si>
  <si>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</si>
  <si>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</si>
  <si>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</si>
  <si>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</si>
  <si>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</si>
  <si>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</si>
  <si>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</si>
  <si>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</si>
  <si>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</si>
  <si>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</si>
  <si>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</si>
  <si>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</si>
  <si>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</si>
  <si>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</si>
  <si>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</si>
  <si>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</si>
  <si>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</si>
  <si>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</si>
  <si>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</si>
  <si>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</si>
  <si>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</si>
  <si>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</si>
  <si>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</si>
  <si>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</si>
  <si>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</si>
  <si>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</si>
  <si>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</si>
  <si>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</si>
  <si>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</si>
  <si>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</si>
  <si>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</si>
  <si>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</si>
  <si>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</si>
  <si>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</si>
  <si>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</si>
  <si>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</si>
  <si>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</si>
  <si>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</si>
  <si>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</si>
  <si>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</si>
  <si>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</si>
  <si>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</si>
  <si>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</si>
  <si>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</si>
  <si>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</si>
  <si>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</si>
  <si>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</si>
  <si>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</si>
  <si>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</si>
  <si>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</si>
  <si>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</si>
  <si>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</si>
  <si>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</si>
  <si>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</si>
  <si>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</si>
  <si>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</si>
  <si>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</si>
  <si>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</si>
  <si>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</si>
  <si>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</si>
  <si>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</si>
  <si>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</si>
  <si>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</si>
  <si>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</si>
  <si>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</si>
  <si>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</si>
  <si>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</si>
  <si>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</si>
  <si>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</si>
  <si>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</si>
  <si>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</si>
  <si>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</si>
  <si>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</si>
  <si>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</si>
  <si>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</si>
  <si>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</si>
  <si>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</si>
  <si>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</si>
  <si>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</si>
  <si>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</si>
  <si>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</si>
  <si>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</si>
  <si>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</si>
  <si>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</si>
  <si>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</si>
  <si>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</si>
  <si>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</si>
  <si>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</si>
  <si>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</si>
  <si>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</si>
  <si>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</si>
  <si>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</si>
  <si>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</si>
  <si>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</si>
  <si>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</si>
  <si>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</si>
  <si>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</si>
  <si>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</si>
  <si>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</si>
  <si>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</si>
  <si>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</si>
  <si>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</si>
  <si>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</si>
  <si>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</si>
  <si>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</si>
  <si>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</si>
  <si>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</si>
  <si>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</si>
  <si>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</si>
  <si>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</si>
  <si>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</si>
  <si>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</si>
  <si>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</si>
  <si>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</si>
  <si>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</si>
  <si>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</si>
  <si>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</si>
  <si>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</si>
  <si>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</si>
  <si>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</si>
  <si>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</si>
  <si>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</si>
  <si>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</si>
  <si>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</si>
  <si>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</si>
  <si>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</si>
  <si>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</si>
  <si>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</si>
  <si>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</si>
  <si>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</si>
  <si>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</si>
  <si>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</si>
  <si>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</si>
  <si>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</si>
  <si>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</si>
  <si>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</si>
  <si>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</si>
  <si>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</si>
  <si>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</si>
  <si>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</si>
  <si>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</si>
  <si>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</si>
  <si>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</si>
  <si>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</si>
  <si>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</si>
  <si>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</si>
  <si>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</si>
  <si>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</si>
  <si>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</si>
  <si>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</si>
  <si>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</si>
  <si>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</si>
  <si>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</si>
  <si>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</si>
  <si>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</si>
  <si>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</si>
  <si>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</si>
  <si>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</si>
  <si>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</si>
  <si>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</si>
  <si>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</si>
  <si>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</si>
  <si>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</si>
  <si>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</si>
  <si>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</si>
  <si>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</si>
  <si>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</si>
  <si>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</si>
  <si>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</si>
  <si>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</si>
  <si>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</si>
  <si>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</si>
  <si>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</si>
  <si>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</si>
  <si>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</si>
  <si>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</si>
  <si>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</si>
  <si>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</si>
  <si>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</si>
  <si>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</si>
  <si>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</si>
  <si>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</si>
  <si>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</si>
  <si>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</si>
  <si>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</si>
  <si>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</si>
  <si>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</si>
  <si>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</si>
  <si>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</si>
  <si>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</si>
  <si>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</si>
  <si>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</si>
  <si>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</si>
  <si>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</si>
  <si>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</si>
  <si>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</si>
  <si>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</si>
  <si>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</si>
  <si>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</si>
  <si>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</si>
  <si>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</si>
  <si>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</si>
  <si>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</si>
  <si>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</si>
  <si>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</si>
  <si>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</si>
  <si>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</si>
  <si>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</si>
  <si>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</si>
  <si>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</si>
  <si>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</si>
  <si>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</si>
  <si>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</si>
  <si>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</si>
  <si>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</si>
  <si>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</si>
  <si>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</si>
  <si>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</si>
  <si>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</si>
  <si>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</si>
  <si>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</si>
  <si>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</si>
  <si>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</si>
  <si>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</si>
  <si>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</si>
  <si>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</si>
  <si>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</si>
  <si>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</si>
  <si>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</si>
  <si>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</si>
  <si>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</si>
  <si>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</si>
  <si>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</si>
  <si>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</si>
  <si>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</si>
  <si>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</si>
  <si>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</si>
  <si>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</si>
  <si>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</si>
  <si>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</si>
  <si>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</si>
  <si>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</si>
  <si>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</si>
  <si>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</si>
  <si>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</si>
  <si>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</si>
  <si>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</si>
  <si>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</si>
  <si>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</si>
  <si>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</si>
  <si>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</si>
  <si>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</si>
  <si>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</si>
  <si>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</si>
  <si>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</si>
  <si>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</si>
  <si>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</si>
  <si>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</si>
  <si>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</si>
  <si>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</si>
  <si>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</si>
  <si>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</si>
  <si>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</si>
  <si>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</si>
  <si>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</si>
  <si>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</si>
  <si>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</si>
  <si>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</si>
  <si>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</si>
  <si>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</si>
  <si>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</si>
  <si>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</si>
  <si>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</si>
  <si>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</si>
  <si>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</si>
  <si>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</si>
  <si>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</si>
  <si>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</si>
  <si>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</si>
  <si>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</si>
  <si>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</si>
  <si>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</si>
  <si>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</si>
  <si>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</si>
  <si>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</si>
  <si>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</si>
  <si>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</si>
  <si>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</si>
  <si>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</si>
  <si>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</si>
  <si>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</si>
  <si>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</si>
  <si>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</si>
  <si>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</si>
  <si>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</si>
  <si>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</si>
  <si>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</si>
  <si>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</si>
  <si>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</si>
  <si>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</si>
  <si>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</si>
  <si>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</si>
  <si>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</si>
  <si>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</si>
  <si>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</si>
  <si>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</si>
  <si>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</si>
  <si>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</si>
  <si>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</si>
  <si>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</si>
  <si>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</si>
  <si>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</si>
  <si>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</si>
  <si>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</si>
  <si>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</si>
  <si>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</si>
  <si>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</si>
  <si>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</si>
  <si>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</si>
  <si>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</si>
  <si>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</si>
  <si>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</si>
  <si>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</si>
  <si>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</si>
  <si>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</si>
  <si>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</si>
  <si>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</si>
  <si>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</si>
  <si>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</si>
  <si>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</si>
  <si>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</si>
  <si>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</si>
  <si>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</si>
  <si>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</si>
  <si>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</si>
  <si>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</si>
  <si>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</si>
  <si>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</si>
  <si>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</si>
  <si>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</si>
  <si>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</si>
  <si>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</si>
  <si>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</si>
  <si>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</si>
  <si>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</si>
  <si>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</si>
  <si>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</si>
  <si>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</si>
  <si>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</si>
  <si>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</si>
  <si>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</si>
  <si>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</si>
  <si>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</si>
  <si>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</si>
  <si>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</si>
  <si>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</si>
  <si>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</si>
  <si>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</si>
  <si>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</si>
  <si>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</si>
  <si>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</si>
  <si>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</si>
  <si>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</si>
  <si>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</si>
  <si>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</si>
  <si>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</si>
  <si>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</si>
  <si>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</si>
  <si>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</si>
  <si>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</si>
  <si>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</si>
  <si>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</si>
  <si>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</si>
  <si>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</si>
  <si>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</si>
  <si>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</si>
  <si>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</si>
  <si>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</si>
  <si>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</si>
  <si>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</si>
  <si>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</si>
  <si>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</si>
  <si>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</si>
  <si>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</si>
  <si>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</si>
  <si>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</si>
  <si>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</si>
  <si>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</si>
  <si>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</si>
  <si>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</si>
  <si>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</si>
  <si>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</si>
  <si>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</si>
  <si>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</si>
  <si>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</si>
  <si>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</si>
  <si>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</si>
  <si>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</si>
  <si>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</si>
  <si>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</si>
  <si>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</si>
  <si>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</si>
  <si>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</si>
  <si>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</si>
  <si>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</si>
  <si>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</si>
  <si>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</si>
  <si>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</si>
  <si>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</si>
  <si>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</si>
  <si>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</si>
  <si>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</si>
  <si>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</si>
  <si>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</si>
  <si>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</si>
  <si>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</si>
  <si>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</si>
  <si>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</si>
  <si>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</si>
  <si>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</si>
  <si>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</si>
  <si>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</si>
  <si>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</si>
  <si>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</si>
  <si>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</si>
  <si>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</si>
  <si>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</si>
  <si>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</si>
  <si>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</si>
  <si>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</si>
  <si>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</si>
  <si>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</si>
  <si>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</si>
  <si>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</si>
  <si>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</si>
  <si>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</si>
  <si>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</si>
  <si>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</si>
  <si>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</si>
  <si>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</si>
  <si>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</si>
  <si>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</si>
  <si>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</si>
  <si>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</si>
  <si>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</si>
  <si>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</si>
  <si>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</si>
  <si>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</si>
  <si>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</si>
  <si>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</si>
  <si>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</si>
  <si>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</si>
  <si>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</si>
  <si>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</si>
  <si>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</si>
  <si>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</si>
  <si>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</si>
  <si>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</si>
  <si>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</si>
  <si>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</si>
  <si>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</si>
  <si>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</si>
  <si>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</si>
  <si>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</si>
  <si>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</si>
  <si>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</si>
  <si>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</si>
  <si>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</si>
  <si>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</si>
  <si>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</si>
  <si>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</si>
  <si>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</si>
  <si>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</si>
  <si>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</si>
  <si>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</si>
  <si>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</si>
  <si>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</si>
  <si>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</si>
  <si>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</si>
  <si>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</si>
  <si>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</si>
  <si>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</si>
  <si>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</si>
  <si>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</si>
  <si>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</si>
  <si>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</si>
  <si>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</si>
  <si>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</si>
  <si>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</si>
  <si>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</si>
  <si>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</si>
  <si>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</si>
  <si>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</si>
  <si>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</si>
  <si>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</si>
  <si>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</si>
  <si>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</si>
  <si>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</si>
  <si>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</si>
  <si>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</si>
  <si>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</si>
  <si>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</si>
  <si>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</si>
  <si>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</si>
  <si>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</si>
  <si>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</si>
  <si>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</si>
  <si>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</si>
  <si>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</si>
  <si>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</si>
  <si>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</si>
  <si>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</si>
  <si>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</si>
  <si>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</si>
  <si>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</si>
  <si>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</si>
  <si>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</si>
  <si>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</si>
  <si>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</si>
  <si>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</si>
  <si>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</si>
  <si>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</si>
  <si>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</si>
  <si>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</si>
  <si>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</si>
  <si>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</si>
  <si>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</si>
  <si>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</si>
  <si>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</si>
  <si>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</si>
  <si>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</si>
  <si>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</si>
  <si>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</si>
  <si>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</si>
  <si>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</si>
  <si>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</si>
  <si>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</si>
  <si>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</si>
  <si>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</si>
  <si>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</si>
  <si>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</si>
  <si>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</si>
  <si>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</si>
  <si>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</si>
  <si>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</si>
  <si>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</si>
  <si>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</si>
  <si>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</si>
  <si>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</si>
  <si>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</si>
  <si>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</si>
  <si>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</si>
  <si>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</si>
  <si>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</si>
  <si>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</si>
  <si>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</si>
  <si>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</si>
  <si>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</si>
  <si>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</si>
  <si>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</si>
  <si>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</si>
  <si>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</si>
  <si>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</si>
  <si>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</si>
  <si>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</si>
  <si>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</si>
  <si>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</si>
  <si>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</si>
  <si>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</si>
  <si>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</si>
  <si>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</si>
  <si>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</si>
  <si>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</si>
  <si>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</si>
  <si>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</si>
  <si>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</si>
  <si>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</si>
  <si>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</si>
  <si>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</si>
  <si>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</si>
  <si>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</si>
  <si>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</si>
  <si>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</si>
  <si>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</si>
  <si>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</si>
  <si>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</si>
  <si>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</si>
  <si>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</si>
  <si>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</si>
  <si>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</si>
  <si>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</si>
  <si>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</si>
  <si>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</si>
  <si>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</si>
  <si>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</si>
  <si>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</si>
  <si>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</si>
  <si>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</si>
  <si>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</si>
  <si>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</si>
  <si>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</si>
  <si>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</si>
  <si>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</si>
  <si>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</si>
  <si>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</si>
  <si>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</si>
  <si>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</si>
  <si>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</si>
  <si>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</si>
  <si>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</si>
  <si>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</si>
  <si>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</si>
  <si>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</si>
  <si>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</si>
  <si>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</si>
  <si>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</si>
  <si>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</si>
  <si>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</si>
  <si>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</si>
  <si>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</si>
  <si>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</si>
  <si>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</si>
  <si>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</si>
  <si>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</si>
  <si>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</si>
  <si>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</si>
  <si>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</si>
  <si>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</si>
  <si>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</si>
  <si>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</si>
  <si>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</si>
  <si>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</si>
  <si>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</si>
  <si>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</si>
  <si>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</si>
  <si>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</si>
  <si>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</si>
  <si>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</si>
  <si>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</si>
  <si>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</si>
  <si>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</si>
  <si>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</si>
  <si>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</si>
  <si>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</si>
  <si>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</si>
  <si>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</si>
  <si>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</si>
  <si>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</si>
  <si>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</si>
  <si>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</si>
  <si>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</si>
  <si>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</si>
  <si>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</si>
  <si>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</si>
  <si>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</si>
  <si>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</si>
  <si>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</si>
  <si>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</si>
  <si>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</si>
  <si>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</si>
  <si>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</si>
  <si>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</si>
  <si>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</si>
  <si>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</si>
  <si>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</si>
  <si>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</si>
  <si>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</si>
  <si>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</si>
  <si>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</si>
  <si>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</si>
  <si>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</si>
  <si>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</si>
  <si>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</si>
  <si>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</si>
  <si>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</si>
  <si>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</si>
  <si>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</si>
  <si>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</si>
  <si>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</si>
  <si>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</si>
  <si>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</si>
  <si>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</si>
  <si>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</si>
  <si>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</si>
  <si>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</si>
  <si>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</si>
  <si>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</si>
  <si>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</si>
  <si>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</si>
  <si>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</si>
  <si>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</si>
  <si>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</si>
  <si>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</si>
  <si>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</si>
  <si>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</si>
  <si>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</si>
  <si>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</si>
  <si>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</si>
  <si>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</si>
  <si>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</si>
  <si>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</si>
  <si>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</si>
  <si>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</si>
  <si>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</si>
  <si>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</si>
  <si>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</si>
  <si>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</si>
  <si>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</si>
  <si>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</si>
  <si>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</si>
  <si>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</si>
  <si>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</si>
  <si>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</si>
  <si>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</si>
  <si>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</si>
  <si>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</si>
  <si>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</si>
  <si>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</si>
  <si>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</si>
  <si>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</si>
  <si>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</si>
  <si>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</si>
  <si>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</si>
  <si>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</si>
  <si>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</si>
  <si>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</si>
  <si>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</si>
  <si>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</si>
  <si>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</si>
  <si>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</si>
  <si>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</si>
  <si>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</si>
  <si>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</si>
  <si>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</si>
  <si>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</si>
  <si>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</si>
  <si>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</si>
  <si>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</si>
  <si>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</si>
  <si>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</si>
  <si>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</si>
  <si>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</si>
  <si>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</si>
  <si>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</si>
  <si>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</si>
  <si>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</si>
  <si>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</si>
  <si>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</si>
  <si>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</si>
  <si>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</si>
  <si>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</si>
  <si>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</si>
  <si>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</si>
  <si>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</si>
  <si>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</si>
  <si>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</si>
  <si>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</si>
  <si>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</si>
  <si>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</si>
  <si>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</si>
  <si>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</si>
  <si>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</si>
  <si>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</si>
  <si>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</si>
  <si>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</si>
  <si>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</si>
  <si>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</si>
  <si>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</si>
  <si>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</si>
  <si>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</si>
  <si>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</si>
  <si>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</si>
  <si>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</si>
  <si>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</si>
  <si>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</si>
  <si>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</si>
  <si>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</si>
  <si>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</si>
  <si>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</si>
  <si>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</si>
  <si>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</si>
  <si>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</si>
  <si>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</si>
  <si>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</si>
  <si>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</si>
  <si>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</si>
  <si>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</si>
  <si>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</si>
  <si>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</si>
  <si>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</si>
  <si>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</si>
  <si>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</si>
  <si>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</si>
  <si>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</si>
  <si>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</si>
  <si>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</si>
  <si>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</si>
  <si>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</si>
  <si>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</si>
  <si>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</si>
  <si>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</si>
  <si>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</si>
  <si>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</si>
  <si>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</si>
  <si>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</si>
  <si>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</si>
  <si>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</si>
  <si>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</si>
  <si>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</si>
  <si>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</si>
  <si>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</si>
  <si>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</si>
  <si>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</si>
  <si>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</si>
  <si>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</si>
  <si>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</si>
  <si>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</si>
  <si>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</si>
  <si>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</si>
  <si>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</si>
  <si>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</si>
  <si>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</si>
  <si>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</si>
  <si>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</si>
  <si>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</si>
  <si>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</si>
  <si>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</si>
  <si>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</si>
  <si>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</si>
  <si>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</si>
  <si>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</si>
  <si>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</si>
  <si>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</si>
  <si>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</si>
  <si>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</si>
  <si>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</si>
  <si>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</si>
  <si>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</si>
  <si>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</si>
  <si>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</si>
  <si>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</si>
  <si>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</si>
  <si>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</si>
  <si>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</si>
  <si>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</si>
  <si>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</si>
  <si>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</si>
  <si>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</si>
  <si>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</si>
  <si>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</si>
  <si>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</si>
  <si>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</si>
  <si>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</si>
  <si>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</si>
  <si>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</si>
  <si>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</si>
  <si>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</si>
  <si>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</si>
  <si>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</si>
  <si>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</si>
  <si>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</si>
  <si>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</si>
  <si>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</si>
  <si>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</si>
  <si>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</si>
  <si>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</si>
  <si>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</si>
  <si>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</si>
  <si>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</si>
  <si>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</si>
  <si>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</si>
  <si>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</si>
  <si>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</si>
  <si>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</si>
  <si>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</si>
  <si>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</si>
  <si>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</si>
  <si>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</si>
  <si>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</si>
  <si>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</si>
  <si>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</si>
  <si>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</si>
  <si>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</si>
  <si>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</si>
  <si>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</si>
  <si>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</si>
  <si>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</si>
  <si>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</si>
  <si>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</si>
  <si>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</si>
  <si>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</si>
  <si>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</si>
  <si>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</si>
  <si>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</si>
  <si>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</si>
  <si>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</si>
  <si>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</si>
  <si>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</si>
  <si>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</si>
  <si>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</si>
  <si>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</si>
  <si>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</si>
  <si>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</si>
  <si>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</si>
  <si>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</si>
  <si>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</si>
  <si>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</si>
  <si>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</si>
  <si>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</si>
  <si>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</si>
  <si>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</si>
  <si>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</si>
  <si>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</si>
  <si>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</si>
  <si>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</si>
  <si>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</si>
  <si>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</si>
  <si>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</si>
  <si>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</si>
  <si>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</si>
  <si>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</si>
  <si>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</si>
  <si>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</si>
  <si>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</si>
  <si>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</si>
  <si>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</si>
  <si>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</si>
  <si>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</si>
  <si>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</si>
  <si>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</si>
  <si>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</si>
  <si>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</si>
  <si>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</si>
  <si>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</si>
  <si>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</si>
  <si>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</si>
  <si>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</si>
  <si>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</si>
  <si>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</si>
  <si>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</si>
  <si>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</si>
  <si>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</si>
  <si>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</si>
  <si>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</si>
  <si>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</si>
  <si>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</si>
  <si>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</si>
  <si>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</si>
  <si>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</si>
  <si>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</si>
  <si>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</si>
  <si>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</si>
  <si>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</si>
  <si>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</si>
  <si>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</si>
  <si>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</si>
  <si>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</si>
  <si>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</si>
  <si>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</si>
  <si>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</si>
  <si>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</si>
  <si>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</si>
  <si>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</si>
  <si>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</si>
  <si>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</si>
  <si>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</si>
  <si>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</si>
  <si>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</si>
  <si>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</si>
  <si>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</si>
  <si>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</si>
  <si>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</si>
  <si>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</si>
  <si>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</si>
  <si>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</si>
  <si>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</si>
  <si>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</si>
  <si>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</si>
  <si>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</si>
  <si>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</si>
  <si>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</si>
  <si>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</si>
  <si>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</si>
  <si>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</si>
  <si>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</si>
  <si>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</si>
  <si>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</si>
  <si>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</si>
  <si>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</si>
  <si>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</si>
  <si>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</si>
  <si>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</si>
  <si>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</si>
  <si>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</si>
  <si>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</si>
  <si>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</si>
  <si>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</si>
  <si>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</si>
  <si>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</si>
  <si>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</si>
  <si>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</si>
  <si>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</si>
  <si>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</si>
  <si>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</si>
  <si>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</si>
  <si>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</si>
  <si>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</si>
  <si>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</si>
  <si>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</si>
  <si>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</si>
  <si>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</si>
  <si>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</si>
  <si>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</si>
  <si>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</si>
  <si>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</si>
  <si>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</si>
  <si>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</si>
  <si>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</si>
  <si>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</si>
  <si>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</si>
  <si>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</si>
  <si>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</si>
  <si>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</si>
  <si>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</si>
  <si>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</si>
  <si>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</si>
  <si>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</si>
  <si>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</si>
  <si>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</si>
  <si>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</si>
  <si>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</si>
  <si>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</si>
  <si>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</si>
  <si>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</si>
  <si>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</si>
  <si>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</si>
  <si>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</si>
  <si>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</si>
  <si>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</si>
  <si>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</si>
  <si>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</si>
  <si>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</si>
  <si>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</si>
  <si>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</si>
  <si>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</si>
  <si>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</si>
  <si>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</si>
  <si>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</si>
  <si>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</si>
  <si>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</si>
  <si>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</si>
  <si>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</si>
  <si>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</si>
  <si>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</si>
  <si>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</si>
  <si>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</si>
  <si>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</si>
  <si>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</si>
  <si>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</si>
  <si>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</si>
  <si>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</si>
  <si>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</si>
  <si>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</si>
  <si>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</si>
  <si>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</si>
  <si>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</si>
  <si>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</si>
  <si>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</si>
  <si>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</si>
  <si>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</si>
  <si>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</si>
  <si>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</si>
  <si>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</si>
  <si>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</si>
  <si>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</si>
  <si>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</si>
  <si>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</si>
  <si>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</si>
  <si>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</si>
  <si>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</si>
  <si>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</si>
  <si>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</si>
  <si>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</si>
  <si>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</si>
  <si>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</si>
  <si>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</si>
  <si>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</si>
  <si>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</si>
  <si>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</si>
  <si>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</si>
  <si>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</si>
  <si>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</si>
  <si>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</si>
  <si>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</si>
  <si>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</si>
  <si>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</si>
  <si>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</si>
  <si>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</si>
  <si>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</si>
  <si>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</si>
  <si>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</si>
  <si>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</si>
  <si>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</si>
  <si>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</si>
  <si>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</si>
  <si>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</si>
  <si>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</si>
  <si>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</si>
  <si>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</si>
  <si>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</si>
  <si>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</si>
  <si>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</si>
  <si>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</si>
  <si>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</si>
  <si>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</si>
  <si>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</si>
  <si>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</si>
  <si>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</si>
  <si>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</si>
  <si>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</si>
  <si>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</si>
  <si>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</si>
  <si>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</si>
  <si>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</si>
  <si>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</si>
  <si>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</si>
  <si>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</si>
  <si>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</si>
  <si>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</si>
  <si>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</si>
  <si>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</si>
  <si>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</si>
  <si>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</si>
  <si>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</si>
  <si>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</si>
  <si>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</si>
  <si>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</si>
  <si>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</si>
  <si>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</si>
  <si>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</si>
  <si>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</si>
  <si>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</si>
  <si>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</si>
  <si>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</si>
  <si>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</si>
  <si>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</si>
  <si>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</si>
  <si>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</si>
  <si>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</si>
  <si>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</si>
  <si>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</si>
  <si>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</si>
  <si>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</si>
  <si>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</si>
  <si>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</si>
  <si>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</si>
  <si>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</si>
  <si>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</si>
  <si>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</si>
  <si>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</si>
  <si>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</si>
  <si>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</si>
  <si>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</si>
  <si>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</si>
  <si>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</si>
  <si>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</si>
  <si>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</si>
  <si>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</si>
  <si>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</si>
  <si>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</si>
  <si>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</si>
  <si>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</si>
  <si>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</si>
  <si>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</si>
  <si>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</si>
  <si>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</si>
  <si>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</si>
  <si>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</si>
  <si>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</si>
  <si>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</si>
  <si>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</si>
  <si>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</si>
  <si>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</si>
  <si>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</si>
  <si>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</si>
  <si>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</si>
  <si>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</si>
  <si>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</si>
  <si>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</si>
  <si>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</si>
  <si>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</si>
  <si>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</si>
  <si>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</si>
  <si>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</si>
  <si>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</si>
  <si>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</si>
  <si>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</si>
  <si>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</si>
  <si>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</si>
  <si>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</si>
  <si>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</si>
  <si>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</si>
  <si>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</si>
  <si>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</si>
  <si>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</si>
  <si>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</si>
  <si>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</si>
  <si>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</si>
  <si>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</si>
  <si>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</si>
  <si>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</si>
  <si>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</si>
  <si>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</si>
  <si>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</si>
  <si>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</si>
  <si>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</si>
  <si>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</si>
  <si>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</si>
  <si>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</si>
  <si>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</si>
  <si>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</si>
  <si>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</si>
  <si>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</si>
  <si>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</si>
  <si>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</si>
  <si>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</si>
  <si>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</si>
  <si>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</si>
  <si>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</si>
  <si>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</si>
  <si>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</si>
  <si>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</si>
  <si>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</si>
  <si>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</si>
  <si>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</si>
  <si>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</si>
  <si>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</si>
  <si>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</si>
  <si>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</si>
  <si>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</si>
  <si>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</si>
  <si>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</si>
  <si>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</si>
  <si>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</si>
  <si>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</si>
  <si>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</si>
  <si>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</si>
  <si>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</si>
  <si>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</si>
  <si>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</si>
  <si>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</si>
  <si>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</si>
  <si>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</si>
  <si>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</si>
  <si>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</si>
  <si>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</si>
  <si>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</si>
  <si>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</si>
  <si>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</si>
  <si>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</si>
  <si>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</si>
  <si>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</si>
  <si>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</si>
  <si>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</si>
  <si>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</si>
  <si>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</si>
  <si>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</si>
  <si>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</si>
  <si>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</si>
  <si>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</si>
  <si>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</si>
  <si>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</si>
  <si>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</si>
  <si>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</si>
  <si>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</si>
  <si>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</si>
  <si>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</si>
  <si>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</si>
  <si>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</si>
  <si>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</si>
  <si>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</si>
  <si>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</si>
  <si>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</si>
  <si>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</si>
  <si>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</si>
  <si>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</si>
  <si>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</si>
  <si>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</si>
  <si>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</si>
  <si>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</si>
  <si>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</si>
  <si>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</si>
  <si>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</si>
  <si>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</si>
  <si>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</si>
  <si>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</si>
  <si>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</si>
  <si>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</si>
  <si>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</si>
  <si>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</si>
  <si>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</si>
  <si>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</si>
  <si>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</si>
  <si>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</si>
  <si>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</si>
  <si>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</si>
  <si>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</si>
  <si>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</si>
  <si>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</si>
  <si>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</si>
  <si>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</si>
  <si>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</si>
  <si>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</si>
  <si>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</si>
  <si>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</si>
  <si>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</si>
  <si>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</si>
  <si>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</si>
  <si>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</si>
  <si>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</si>
  <si>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</si>
  <si>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</si>
  <si>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</si>
  <si>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</si>
  <si>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</si>
  <si>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</si>
  <si>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</si>
  <si>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</si>
  <si>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</si>
  <si>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</si>
  <si>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</si>
  <si>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</si>
  <si>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</si>
  <si>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</si>
  <si>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</si>
  <si>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</si>
  <si>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</si>
  <si>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</si>
  <si>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</si>
  <si>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</si>
  <si>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</si>
  <si>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</si>
  <si>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</si>
  <si>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</si>
  <si>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</si>
  <si>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</si>
  <si>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</si>
  <si>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</si>
  <si>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</si>
  <si>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</si>
  <si>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</si>
  <si>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</si>
  <si>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</si>
  <si>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</si>
  <si>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</si>
  <si>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</si>
  <si>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</si>
  <si>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</si>
  <si>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</si>
  <si>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</si>
  <si>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</si>
  <si>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</si>
  <si>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</si>
  <si>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</si>
  <si>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</si>
  <si>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</si>
  <si>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</si>
  <si>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</si>
  <si>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</si>
  <si>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</si>
  <si>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</si>
  <si>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</si>
  <si>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</si>
  <si>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</si>
  <si>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</si>
  <si>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</si>
  <si>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</si>
  <si>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</si>
  <si>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</si>
  <si>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</si>
  <si>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</si>
  <si>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</si>
  <si>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</si>
  <si>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</si>
  <si>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</si>
  <si>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</si>
  <si>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</si>
  <si>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</si>
  <si>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</si>
  <si>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</si>
  <si>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</si>
  <si>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</si>
  <si>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</si>
  <si>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</si>
  <si>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</si>
  <si>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</si>
  <si>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</si>
  <si>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</si>
  <si>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</si>
  <si>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</si>
  <si>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</si>
  <si>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</si>
  <si>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</si>
  <si>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</si>
  <si>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</si>
  <si>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</si>
  <si>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</si>
  <si>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</si>
  <si>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</si>
  <si>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</si>
  <si>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</si>
  <si>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</si>
  <si>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</si>
  <si>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</si>
  <si>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</si>
  <si>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</si>
  <si>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</si>
  <si>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</si>
  <si>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</si>
  <si>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</si>
  <si>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</si>
  <si>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</si>
  <si>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</si>
  <si>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</si>
  <si>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</si>
  <si>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</si>
  <si>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</si>
  <si>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</si>
  <si>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</si>
  <si>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</si>
  <si>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</si>
  <si>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</si>
  <si>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</si>
  <si>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</si>
  <si>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</si>
  <si>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</si>
  <si>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</si>
  <si>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</si>
  <si>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</si>
  <si>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</si>
  <si>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</si>
  <si>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</si>
  <si>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</si>
  <si>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</si>
  <si>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</si>
  <si>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</si>
  <si>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</si>
  <si>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</si>
  <si>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</si>
  <si>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</si>
  <si>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</si>
  <si>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</si>
  <si>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</si>
  <si>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</si>
  <si>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</si>
  <si>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</si>
  <si>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</si>
  <si>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</si>
  <si>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</si>
  <si>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</si>
  <si>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</si>
  <si>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</si>
  <si>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</si>
  <si>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</si>
  <si>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</si>
  <si>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</si>
  <si>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</si>
  <si>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</si>
  <si>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</si>
  <si>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</si>
  <si>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</si>
  <si>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</si>
  <si>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</si>
  <si>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</si>
  <si>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</si>
  <si>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</si>
  <si>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</si>
  <si>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</si>
  <si>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</si>
  <si>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</si>
  <si>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</si>
  <si>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</si>
  <si>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</si>
  <si>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</si>
  <si>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</si>
  <si>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</si>
  <si>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</si>
  <si>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</si>
  <si>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</si>
  <si>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</si>
  <si>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</si>
  <si>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</si>
  <si>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</si>
  <si>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</si>
  <si>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</si>
  <si>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</si>
  <si>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</si>
  <si>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</si>
  <si>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</si>
  <si>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</si>
  <si>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</si>
  <si>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</si>
  <si>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</si>
  <si>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</si>
  <si>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</si>
  <si>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</si>
  <si>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</si>
  <si>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</si>
  <si>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</si>
  <si>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</si>
  <si>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</si>
  <si>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</si>
  <si>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</si>
  <si>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</si>
  <si>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</si>
  <si>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</si>
  <si>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</si>
  <si>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</si>
  <si>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</si>
  <si>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</si>
  <si>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</si>
  <si>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</si>
  <si>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</si>
  <si>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</si>
  <si>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</si>
  <si>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</si>
  <si>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</si>
  <si>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</si>
  <si>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</si>
  <si>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</si>
  <si>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</si>
  <si>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</si>
  <si>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</si>
  <si>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</si>
  <si>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</si>
  <si>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</si>
  <si>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</si>
  <si>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</si>
  <si>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</si>
  <si>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</si>
  <si>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</si>
  <si>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</si>
  <si>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</si>
  <si>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</si>
  <si>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</si>
  <si>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</si>
  <si>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</si>
  <si>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</si>
  <si>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</si>
  <si>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</si>
  <si>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</si>
  <si>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</si>
  <si>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</si>
  <si>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</si>
  <si>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</si>
  <si>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</si>
  <si>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</si>
  <si>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</si>
  <si>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</si>
  <si>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</si>
  <si>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</si>
  <si>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</si>
  <si>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</si>
  <si>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</si>
  <si>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</si>
  <si>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</si>
  <si>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</si>
  <si>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</si>
  <si>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</si>
  <si>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</si>
  <si>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</si>
  <si>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</si>
  <si>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</si>
  <si>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</si>
  <si>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</si>
  <si>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</si>
  <si>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</si>
  <si>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</si>
  <si>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</si>
  <si>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</si>
  <si>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</si>
  <si>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</si>
  <si>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</si>
  <si>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</si>
  <si>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</si>
  <si>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</si>
  <si>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</si>
  <si>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</si>
  <si>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</si>
  <si>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</si>
  <si>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</si>
  <si>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</si>
  <si>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</si>
  <si>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</si>
  <si>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</si>
  <si>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</si>
  <si>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</si>
  <si>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</si>
  <si>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</si>
  <si>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</si>
  <si>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</si>
  <si>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</si>
  <si>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</si>
  <si>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</si>
  <si>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</si>
  <si>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</si>
  <si>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</si>
  <si>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</si>
  <si>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</si>
  <si>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</si>
  <si>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</si>
  <si>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</si>
  <si>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</si>
  <si>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</si>
  <si>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</si>
  <si>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</si>
  <si>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</si>
  <si>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</si>
  <si>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</si>
  <si>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</si>
  <si>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</si>
  <si>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</si>
  <si>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</si>
  <si>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</si>
  <si>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</si>
  <si>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</si>
  <si>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</si>
  <si>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</si>
  <si>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</si>
  <si>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</si>
  <si>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</si>
  <si>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</si>
  <si>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</si>
  <si>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</si>
  <si>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</si>
  <si>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</si>
  <si>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</si>
  <si>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</si>
  <si>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</si>
  <si>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</si>
  <si>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</si>
  <si>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</si>
  <si>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</si>
  <si>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</si>
  <si>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</si>
  <si>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</si>
  <si>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</si>
  <si>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</si>
  <si>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</si>
  <si>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</si>
  <si>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</si>
  <si>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</si>
  <si>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</si>
  <si>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</si>
  <si>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</si>
  <si>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</si>
  <si>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</si>
  <si>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</si>
  <si>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</si>
  <si>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</si>
  <si>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</si>
  <si>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</si>
  <si>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</si>
  <si>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</si>
  <si>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</si>
  <si>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</si>
  <si>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</si>
  <si>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</si>
  <si>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</si>
  <si>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</si>
  <si>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</si>
  <si>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</si>
  <si>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</si>
  <si>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</si>
  <si>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</si>
  <si>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</si>
  <si>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</si>
  <si>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</si>
  <si>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</si>
  <si>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</si>
  <si>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</si>
  <si>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</si>
  <si>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</si>
  <si>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</si>
  <si>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</si>
  <si>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</si>
  <si>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</si>
  <si>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</si>
  <si>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</si>
  <si>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</si>
  <si>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</si>
  <si>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</si>
  <si>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</si>
  <si>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</si>
  <si>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</si>
  <si>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</si>
  <si>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</si>
  <si>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</si>
  <si>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</si>
  <si>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</si>
  <si>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</si>
  <si>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</si>
  <si>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</si>
  <si>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</si>
  <si>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</si>
  <si>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</si>
  <si>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</si>
  <si>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</si>
  <si>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</si>
  <si>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</si>
  <si>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</si>
  <si>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</si>
  <si>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</si>
  <si>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</si>
  <si>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</si>
  <si>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</si>
  <si>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</si>
  <si>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</si>
  <si>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</si>
  <si>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</si>
  <si>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</si>
  <si>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</si>
  <si>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</si>
  <si>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</si>
  <si>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</si>
  <si>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</si>
  <si>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</si>
  <si>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</si>
  <si>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</si>
  <si>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</si>
  <si>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</si>
  <si>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</si>
  <si>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</si>
  <si>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</si>
  <si>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</si>
  <si>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</si>
  <si>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</si>
  <si>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</si>
  <si>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</si>
  <si>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</si>
  <si>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</si>
  <si>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</si>
  <si>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</si>
  <si>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</si>
  <si>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</si>
  <si>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</si>
  <si>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</si>
  <si>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</si>
  <si>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</si>
  <si>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</si>
  <si>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</si>
  <si>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</si>
  <si>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</si>
  <si>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</si>
  <si>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</si>
  <si>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</si>
  <si>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</si>
  <si>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</si>
  <si>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</si>
  <si>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</si>
  <si>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</si>
  <si>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</si>
  <si>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</si>
  <si>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</si>
  <si>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</si>
  <si>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</si>
  <si>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</si>
  <si>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</si>
  <si>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</si>
  <si>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</si>
  <si>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</si>
  <si>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</si>
  <si>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</si>
  <si>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</si>
  <si>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</si>
  <si>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</si>
  <si>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</si>
  <si>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</si>
  <si>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</si>
  <si>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</si>
  <si>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</si>
  <si>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</si>
  <si>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</si>
  <si>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</si>
  <si>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</si>
  <si>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</si>
  <si>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</si>
  <si>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</si>
  <si>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</si>
  <si>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</si>
  <si>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</si>
  <si>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</si>
  <si>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</si>
  <si>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</si>
  <si>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</si>
  <si>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</si>
  <si>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</si>
  <si>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</si>
  <si>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</si>
  <si>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</si>
  <si>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</si>
  <si>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</si>
  <si>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</si>
  <si>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</si>
  <si>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</si>
  <si>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</si>
  <si>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</si>
  <si>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</si>
  <si>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</si>
  <si>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</si>
  <si>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</si>
  <si>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</si>
  <si>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</si>
  <si>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</si>
  <si>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</si>
  <si>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</si>
  <si>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</si>
  <si>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</si>
  <si>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</si>
  <si>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</si>
  <si>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</si>
  <si>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</si>
  <si>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</si>
  <si>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</si>
  <si>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</si>
  <si>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</si>
  <si>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</si>
  <si>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</si>
  <si>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</si>
  <si>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</si>
  <si>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</si>
  <si>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</si>
  <si>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</si>
  <si>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</si>
  <si>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</si>
  <si>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</si>
  <si>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</si>
  <si>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</si>
  <si>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</si>
  <si>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</si>
  <si>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</si>
  <si>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</si>
  <si>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</si>
  <si>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</si>
  <si>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</si>
  <si>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</si>
  <si>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</si>
  <si>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</si>
  <si>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</si>
  <si>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</si>
  <si>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</si>
  <si>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</si>
  <si>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</si>
  <si>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</si>
  <si>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</si>
  <si>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</si>
  <si>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</si>
  <si>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</si>
  <si>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</si>
  <si>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</si>
  <si>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</si>
  <si>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</si>
  <si>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</si>
  <si>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</si>
  <si>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</si>
  <si>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</si>
  <si>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</si>
  <si>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</si>
  <si>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</si>
  <si>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</si>
  <si>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</si>
  <si>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</si>
  <si>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</si>
  <si>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</si>
  <si>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</si>
  <si>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</si>
  <si>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</si>
  <si>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</si>
  <si>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</si>
  <si>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</si>
  <si>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</si>
  <si>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</si>
  <si>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</si>
  <si>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</si>
  <si>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</si>
  <si>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</si>
  <si>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</si>
  <si>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</si>
  <si>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</si>
  <si>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</si>
  <si>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</si>
  <si>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</si>
  <si>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</si>
  <si>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</si>
  <si>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</si>
  <si>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</si>
  <si>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</si>
  <si>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</si>
  <si>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</si>
  <si>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</si>
  <si>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</si>
  <si>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</si>
  <si>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</si>
  <si>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</si>
  <si>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</si>
  <si>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</si>
  <si>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</si>
  <si>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</si>
  <si>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</si>
  <si>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</si>
  <si>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</si>
  <si>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</si>
  <si>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</si>
  <si>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</si>
  <si>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</si>
  <si>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</si>
  <si>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</si>
  <si>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</si>
  <si>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</si>
  <si>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</si>
  <si>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</si>
  <si>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</si>
  <si>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</si>
  <si>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</si>
  <si>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</si>
  <si>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</si>
  <si>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</si>
  <si>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</si>
  <si>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</si>
  <si>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</si>
  <si>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</si>
  <si>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</si>
  <si>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</si>
  <si>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</si>
  <si>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</si>
  <si>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</si>
  <si>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</si>
  <si>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</si>
  <si>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</si>
  <si>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</si>
  <si>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</si>
  <si>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</si>
  <si>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</si>
  <si>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</si>
  <si>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</si>
  <si>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</si>
  <si>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</si>
  <si>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</si>
  <si>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</si>
  <si>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</si>
  <si>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</si>
  <si>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</si>
  <si>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</si>
  <si>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</si>
  <si>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</si>
  <si>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</si>
  <si>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</si>
  <si>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</si>
  <si>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</si>
  <si>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</si>
  <si>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</si>
  <si>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</si>
  <si>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</si>
  <si>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</si>
  <si>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</si>
  <si>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</si>
  <si>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</si>
  <si>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</si>
  <si>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</si>
  <si>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</si>
  <si>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</si>
  <si>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</si>
  <si>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</si>
  <si>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</si>
  <si>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</si>
  <si>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</si>
  <si>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</si>
  <si>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</si>
  <si>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</si>
  <si>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</si>
  <si>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</si>
  <si>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</si>
  <si>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</si>
  <si>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</si>
  <si>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</si>
  <si>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</si>
  <si>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</si>
  <si>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</si>
  <si>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</si>
  <si>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</si>
  <si>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</si>
  <si>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</si>
  <si>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</si>
  <si>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</si>
  <si>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</si>
  <si>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</si>
  <si>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</si>
  <si>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</si>
  <si>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</si>
  <si>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</si>
  <si>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</si>
  <si>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</si>
  <si>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</si>
  <si>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</si>
  <si>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</si>
  <si>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</si>
  <si>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</si>
  <si>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</si>
  <si>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</si>
  <si>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</si>
  <si>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</si>
  <si>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</si>
  <si>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</si>
  <si>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</si>
  <si>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</si>
  <si>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</si>
  <si>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</si>
  <si>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</si>
  <si>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</si>
  <si>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</si>
  <si>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</si>
  <si>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</si>
  <si>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</si>
  <si>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</si>
  <si>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</si>
  <si>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</si>
  <si>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</si>
  <si>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</si>
  <si>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</si>
  <si>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</si>
  <si>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</si>
  <si>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</si>
  <si>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</si>
  <si>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</si>
  <si>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</si>
  <si>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</si>
  <si>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</si>
  <si>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</si>
  <si>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</si>
  <si>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</si>
  <si>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</si>
  <si>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</si>
  <si>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</si>
  <si>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</si>
  <si>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</si>
  <si>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</si>
  <si>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</si>
  <si>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</si>
  <si>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</si>
  <si>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</si>
  <si>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</si>
  <si>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</si>
  <si>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</si>
  <si>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</si>
  <si>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</si>
  <si>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</si>
  <si>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</si>
  <si>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</si>
  <si>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</si>
  <si>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</si>
  <si>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</si>
  <si>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</si>
  <si>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</si>
  <si>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</si>
  <si>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</si>
  <si>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</si>
  <si>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</si>
  <si>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</si>
  <si>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</si>
  <si>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</si>
  <si>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</si>
  <si>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</si>
  <si>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</si>
  <si>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</si>
  <si>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</si>
  <si>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</si>
  <si>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</si>
  <si>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</si>
  <si>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</si>
  <si>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</si>
  <si>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</si>
  <si>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</si>
  <si>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</si>
  <si>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</si>
  <si>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</si>
  <si>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</si>
  <si>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</si>
  <si>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</si>
  <si>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</si>
  <si>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</si>
  <si>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</si>
  <si>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</si>
  <si>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</si>
  <si>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</si>
  <si>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</si>
  <si>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</si>
  <si>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</si>
  <si>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</si>
  <si>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</si>
  <si>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</si>
  <si>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</si>
  <si>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</si>
  <si>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</si>
  <si>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</si>
  <si>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</si>
  <si>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</si>
  <si>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</si>
  <si>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</si>
  <si>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</si>
  <si>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</si>
  <si>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</si>
  <si>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</si>
  <si>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</si>
  <si>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</si>
  <si>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</si>
  <si>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</si>
  <si>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</si>
  <si>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</si>
  <si>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</si>
  <si>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</si>
  <si>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</si>
  <si>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</si>
  <si>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</si>
  <si>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</si>
  <si>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</si>
  <si>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</si>
  <si>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</si>
  <si>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</si>
  <si>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</si>
  <si>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</si>
  <si>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</si>
  <si>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</si>
  <si>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</si>
  <si>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</si>
  <si>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</si>
  <si>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</si>
  <si>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</si>
  <si>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</si>
  <si>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</si>
  <si>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</si>
  <si>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</si>
  <si>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</si>
  <si>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</si>
  <si>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</si>
  <si>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</si>
  <si>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</si>
  <si>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</si>
  <si>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</si>
  <si>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</si>
  <si>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</si>
  <si>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</si>
  <si>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</si>
  <si>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</si>
  <si>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</si>
  <si>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</si>
  <si>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</si>
  <si>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</si>
  <si>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</si>
  <si>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</si>
  <si>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</si>
  <si>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</si>
  <si>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</si>
  <si>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</si>
  <si>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</si>
  <si>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</si>
  <si>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</si>
  <si>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</si>
  <si>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</si>
  <si>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</si>
  <si>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</si>
  <si>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</si>
  <si>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</si>
  <si>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</si>
  <si>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</si>
  <si>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</si>
  <si>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</si>
  <si>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</si>
  <si>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</si>
  <si>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</si>
  <si>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</si>
  <si>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</si>
  <si>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</si>
  <si>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</si>
  <si>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</si>
  <si>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</si>
  <si>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</si>
  <si>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</si>
  <si>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</si>
  <si>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</si>
  <si>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</si>
  <si>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</si>
  <si>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</si>
  <si>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</si>
  <si>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</si>
  <si>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</si>
  <si>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</si>
  <si>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</si>
  <si>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</si>
  <si>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</si>
  <si>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</si>
  <si>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</si>
  <si>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</si>
  <si>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</si>
  <si>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</si>
  <si>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</si>
  <si>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</si>
  <si>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</si>
  <si>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</si>
  <si>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</si>
  <si>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</si>
  <si>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</si>
  <si>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</si>
  <si>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</si>
  <si>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</si>
  <si>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</si>
  <si>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</si>
  <si>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</si>
  <si>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</si>
  <si>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</si>
  <si>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</si>
  <si>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</si>
  <si>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</si>
  <si>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</si>
  <si>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</si>
  <si>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</si>
  <si>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</si>
  <si>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</si>
  <si>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</si>
  <si>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</si>
  <si>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</si>
  <si>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</si>
  <si>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</si>
  <si>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</si>
  <si>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</si>
  <si>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</si>
  <si>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</si>
  <si>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</si>
  <si>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</si>
  <si>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</si>
  <si>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</si>
  <si>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</si>
  <si>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</si>
  <si>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</si>
  <si>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</si>
  <si>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</si>
  <si>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</si>
  <si>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</si>
  <si>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</si>
  <si>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</si>
  <si>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</si>
  <si>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</si>
  <si>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</si>
  <si>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</si>
  <si>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</si>
  <si>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</si>
  <si>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</si>
  <si>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</si>
  <si>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</si>
  <si>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</si>
  <si>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</si>
  <si>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</si>
  <si>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</si>
  <si>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</si>
  <si>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</si>
  <si>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</si>
  <si>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</si>
  <si>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</si>
  <si>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</si>
  <si>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</si>
  <si>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</si>
  <si>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</si>
  <si>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</si>
  <si>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</si>
  <si>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</si>
  <si>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</si>
  <si>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</si>
  <si>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</si>
  <si>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</si>
  <si>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</si>
  <si>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</si>
  <si>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</si>
  <si>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</si>
  <si>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</si>
  <si>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</si>
  <si>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</si>
  <si>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</si>
  <si>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</si>
  <si>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</si>
  <si>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</si>
  <si>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</si>
  <si>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</si>
  <si>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</si>
  <si>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</si>
  <si>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</si>
  <si>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</si>
  <si>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</si>
  <si>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</si>
  <si>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</si>
  <si>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</si>
  <si>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</si>
  <si>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</si>
  <si>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</si>
  <si>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</si>
  <si>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</si>
  <si>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</si>
  <si>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</si>
  <si>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</si>
  <si>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</si>
  <si>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</si>
  <si>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</si>
  <si>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</si>
  <si>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</si>
  <si>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</si>
  <si>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</si>
  <si>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</si>
  <si>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</si>
  <si>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</si>
  <si>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</si>
  <si>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</si>
  <si>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</si>
  <si>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</si>
  <si>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</si>
  <si>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</si>
  <si>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</si>
  <si>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</si>
  <si>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</si>
  <si>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</si>
  <si>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</si>
  <si>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</si>
  <si>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</si>
  <si>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</si>
  <si>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</si>
  <si>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</si>
  <si>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</si>
  <si>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</si>
  <si>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</si>
  <si>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</si>
  <si>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</si>
  <si>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</si>
  <si>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</si>
  <si>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</si>
  <si>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</si>
  <si>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</si>
  <si>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</si>
  <si>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</si>
  <si>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</si>
  <si>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</si>
  <si>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</si>
  <si>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</si>
  <si>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</si>
  <si>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</si>
  <si>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</si>
  <si>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</si>
  <si>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</si>
  <si>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</si>
  <si>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</si>
  <si>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</si>
  <si>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</si>
  <si>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</si>
  <si>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</si>
  <si>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</si>
  <si>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</si>
  <si>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</si>
  <si>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</si>
  <si>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</si>
  <si>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</si>
  <si>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</si>
  <si>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</si>
  <si>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</si>
  <si>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</si>
  <si>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</si>
  <si>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</si>
  <si>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</si>
  <si>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</si>
  <si>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</si>
  <si>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</si>
  <si>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</si>
  <si>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</si>
  <si>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</si>
  <si>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</si>
  <si>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</si>
  <si>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</si>
  <si>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</si>
  <si>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</si>
  <si>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</si>
  <si>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</si>
  <si>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</si>
  <si>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</si>
  <si>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</si>
  <si>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</si>
  <si>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</si>
  <si>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</si>
  <si>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</si>
  <si>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</si>
  <si>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</si>
  <si>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</si>
  <si>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</si>
  <si>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</si>
  <si>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</si>
  <si>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</si>
  <si>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</si>
  <si>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</si>
  <si>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</si>
  <si>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</si>
  <si>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</si>
  <si>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</si>
  <si>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</si>
  <si>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</si>
  <si>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</si>
  <si>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</si>
  <si>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</si>
  <si>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</si>
  <si>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</si>
  <si>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</si>
  <si>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</si>
  <si>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</si>
  <si>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</si>
  <si>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</si>
  <si>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</si>
  <si>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</si>
  <si>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</si>
  <si>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</si>
  <si>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</si>
  <si>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</si>
  <si>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</si>
  <si>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</si>
  <si>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</si>
  <si>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</si>
  <si>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</si>
  <si>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</si>
  <si>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</si>
  <si>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</si>
  <si>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</si>
  <si>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</si>
  <si>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</si>
  <si>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</si>
  <si>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</si>
  <si>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</si>
  <si>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</si>
  <si>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</si>
  <si>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</si>
  <si>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</si>
  <si>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</si>
  <si>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</si>
  <si>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</si>
  <si>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</si>
  <si>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</si>
  <si>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</si>
  <si>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</si>
  <si>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</si>
  <si>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</si>
  <si>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</si>
  <si>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</si>
  <si>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</si>
  <si>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</si>
  <si>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</si>
  <si>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</si>
  <si>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</si>
  <si>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</si>
  <si>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</si>
  <si>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</si>
  <si>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</si>
  <si>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</si>
  <si>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</si>
  <si>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</si>
  <si>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</si>
  <si>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</si>
  <si>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</si>
  <si>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</si>
  <si>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</si>
  <si>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</si>
  <si>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</si>
  <si>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</si>
  <si>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</si>
  <si>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</si>
  <si>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</si>
  <si>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</si>
  <si>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</si>
  <si>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</si>
  <si>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</si>
  <si>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</si>
  <si>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</si>
  <si>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</si>
  <si>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</si>
  <si>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</si>
  <si>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</si>
  <si>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</si>
  <si>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</si>
  <si>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</si>
  <si>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</si>
  <si>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</si>
  <si>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</si>
  <si>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</si>
  <si>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</si>
  <si>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</si>
  <si>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</si>
  <si>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</si>
  <si>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</si>
  <si>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</si>
  <si>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</si>
  <si>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</si>
  <si>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</si>
  <si>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</si>
  <si>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</si>
  <si>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</si>
  <si>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</si>
  <si>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</si>
  <si>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</si>
  <si>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</si>
  <si>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</si>
  <si>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</si>
  <si>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</si>
  <si>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</si>
  <si>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</si>
  <si>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</si>
  <si>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</si>
  <si>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</si>
  <si>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</si>
  <si>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</si>
  <si>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</si>
  <si>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</si>
  <si>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</si>
  <si>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</si>
  <si>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</si>
  <si>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</si>
  <si>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</si>
  <si>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</si>
  <si>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</si>
  <si>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</si>
  <si>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</si>
  <si>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</si>
  <si>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</si>
  <si>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</si>
  <si>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</si>
  <si>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</si>
  <si>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</si>
  <si>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</si>
  <si>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</si>
  <si>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</si>
  <si>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</si>
  <si>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</si>
  <si>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</si>
  <si>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</si>
  <si>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</si>
  <si>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</si>
  <si>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</si>
  <si>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</si>
  <si>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</si>
  <si>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</si>
  <si>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</si>
  <si>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</si>
  <si>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</si>
  <si>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</si>
  <si>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</si>
  <si>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</si>
  <si>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</si>
  <si>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</si>
  <si>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</si>
  <si>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</si>
  <si>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</si>
  <si>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</si>
  <si>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</si>
  <si>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</si>
  <si>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</si>
  <si>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</si>
  <si>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</si>
  <si>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</si>
  <si>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</si>
  <si>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</si>
  <si>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</si>
  <si>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</si>
  <si>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</si>
  <si>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</si>
  <si>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</si>
  <si>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</si>
  <si>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</si>
  <si>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</si>
  <si>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</si>
  <si>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</si>
  <si>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</si>
  <si>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</si>
  <si>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</si>
  <si>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</si>
  <si>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</si>
  <si>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</si>
  <si>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</si>
  <si>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</si>
  <si>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</si>
  <si>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</si>
  <si>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</si>
  <si>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</si>
  <si>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</si>
  <si>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</si>
  <si>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</si>
  <si>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</si>
  <si>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</si>
  <si>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</si>
  <si>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</si>
  <si>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</si>
  <si>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</si>
  <si>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</si>
  <si>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</si>
  <si>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</si>
  <si>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</si>
  <si>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</si>
  <si>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</si>
  <si>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</si>
  <si>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</si>
  <si>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</si>
  <si>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</si>
  <si>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</si>
  <si>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</si>
  <si>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</si>
  <si>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</si>
  <si>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</si>
  <si>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</si>
  <si>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</si>
  <si>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</si>
  <si>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</si>
  <si>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</si>
  <si>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</si>
  <si>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</si>
  <si>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</si>
  <si>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</si>
  <si>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</si>
  <si>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</si>
  <si>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</si>
  <si>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</si>
  <si>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</si>
  <si>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</si>
  <si>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</si>
  <si>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</si>
  <si>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</si>
  <si>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</si>
  <si>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</si>
  <si>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</si>
  <si>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</si>
  <si>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</si>
  <si>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</si>
  <si>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</si>
  <si>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</si>
  <si>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</si>
  <si>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</si>
  <si>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</si>
  <si>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</si>
  <si>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</si>
  <si>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</si>
  <si>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</si>
  <si>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</si>
  <si>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</si>
  <si>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</si>
  <si>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</si>
  <si>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</si>
  <si>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</si>
  <si>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</si>
  <si>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</si>
  <si>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</si>
  <si>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</si>
  <si>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</si>
  <si>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</si>
  <si>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</si>
  <si>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</si>
  <si>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</si>
  <si>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</si>
  <si>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</si>
  <si>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</si>
  <si>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</si>
  <si>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</si>
  <si>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</si>
  <si>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</si>
  <si>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</si>
  <si>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</si>
  <si>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</si>
  <si>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</si>
  <si>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</si>
  <si>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</si>
  <si>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</si>
  <si>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</si>
  <si>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</si>
  <si>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</si>
  <si>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</si>
  <si>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</si>
  <si>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</si>
  <si>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</si>
  <si>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</si>
  <si>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</si>
  <si>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</si>
  <si>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</si>
  <si>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</si>
  <si>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</si>
  <si>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</si>
  <si>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</si>
  <si>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</si>
  <si>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</si>
  <si>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</si>
  <si>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</si>
  <si>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</si>
  <si>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</si>
  <si>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</si>
  <si>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</si>
  <si>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</si>
  <si>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</si>
  <si>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</si>
  <si>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</si>
  <si>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</si>
  <si>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</si>
  <si>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</si>
  <si>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</si>
  <si>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</si>
  <si>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</si>
  <si>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</si>
  <si>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</si>
  <si>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</si>
  <si>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</si>
  <si>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</si>
  <si>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</si>
  <si>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</si>
  <si>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</si>
  <si>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</si>
  <si>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</si>
  <si>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</si>
  <si>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</si>
  <si>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</si>
  <si>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</si>
  <si>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</si>
  <si>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</si>
  <si>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</si>
  <si>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</si>
  <si>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</si>
  <si>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</si>
  <si>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</si>
  <si>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</si>
  <si>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</si>
  <si>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</si>
  <si>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</si>
  <si>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</si>
  <si>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</si>
  <si>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</si>
  <si>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</si>
  <si>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</si>
  <si>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</si>
  <si>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</si>
  <si>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</si>
  <si>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</si>
  <si>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</si>
  <si>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</si>
  <si>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</si>
  <si>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</si>
  <si>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</si>
  <si>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</si>
  <si>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</si>
  <si>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</si>
  <si>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</si>
  <si>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</si>
  <si>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</si>
  <si>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</si>
  <si>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</si>
  <si>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</si>
  <si>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</si>
  <si>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</si>
  <si>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</si>
  <si>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</si>
  <si>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</si>
  <si>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</si>
  <si>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</si>
  <si>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</si>
  <si>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</si>
  <si>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</si>
  <si>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</si>
  <si>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</si>
  <si>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</si>
  <si>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</si>
  <si>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</si>
  <si>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</si>
  <si>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</si>
  <si>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</si>
  <si>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</si>
  <si>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</si>
  <si>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</si>
  <si>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</si>
  <si>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</si>
  <si>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</si>
  <si>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</si>
  <si>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</si>
  <si>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</si>
  <si>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</si>
  <si>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</si>
  <si>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</si>
  <si>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</si>
  <si>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</si>
  <si>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</si>
  <si>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</si>
  <si>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</si>
  <si>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</si>
  <si>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</si>
  <si>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</si>
  <si>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</si>
  <si>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</si>
  <si>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</si>
  <si>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</si>
  <si>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</si>
  <si>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</si>
  <si>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</si>
  <si>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</si>
  <si>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</si>
  <si>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</si>
  <si>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</si>
  <si>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</si>
  <si>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</si>
  <si>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</si>
  <si>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</si>
  <si>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</si>
  <si>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</si>
  <si>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</si>
  <si>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</si>
  <si>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</si>
  <si>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</si>
  <si>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</si>
  <si>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</si>
  <si>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</si>
  <si>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</si>
  <si>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</si>
  <si>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</si>
  <si>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</si>
  <si>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</si>
  <si>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</si>
  <si>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</si>
  <si>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</si>
  <si>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</si>
  <si>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</si>
  <si>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</si>
  <si>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</si>
  <si>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</si>
  <si>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</si>
  <si>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</si>
  <si>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</si>
  <si>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</si>
  <si>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</si>
  <si>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</si>
  <si>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</si>
  <si>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</si>
  <si>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</si>
  <si>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</si>
  <si>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</si>
  <si>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</si>
  <si>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</si>
  <si>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</si>
  <si>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</si>
  <si>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</si>
  <si>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</si>
  <si>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</si>
  <si>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</si>
  <si>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</si>
  <si>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</si>
  <si>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</si>
  <si>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</si>
  <si>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</si>
  <si>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</si>
  <si>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</si>
  <si>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</si>
  <si>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</si>
  <si>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</si>
  <si>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</si>
  <si>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</si>
  <si>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</si>
  <si>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</si>
  <si>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</si>
  <si>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</si>
  <si>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</si>
  <si>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</si>
  <si>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</si>
  <si>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</si>
  <si>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</si>
  <si>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</si>
  <si>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</si>
  <si>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</si>
  <si>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</si>
  <si>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</si>
  <si>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</si>
  <si>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</si>
  <si>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</si>
  <si>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</si>
  <si>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</si>
  <si>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</si>
  <si>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</si>
  <si>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</si>
  <si>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</si>
  <si>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</si>
  <si>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</si>
  <si>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</si>
  <si>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</si>
  <si>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</si>
  <si>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</si>
  <si>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</si>
  <si>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</si>
  <si>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</si>
  <si>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</si>
  <si>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</si>
  <si>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</si>
  <si>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</si>
  <si>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</si>
  <si>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</si>
  <si>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</si>
  <si>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</si>
  <si>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</si>
  <si>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</si>
  <si>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</si>
  <si>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</si>
  <si>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</si>
  <si>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</si>
  <si>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</si>
  <si>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</si>
  <si>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</si>
  <si>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</si>
  <si>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</si>
  <si>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</si>
  <si>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</si>
  <si>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</si>
  <si>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</si>
  <si>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</si>
  <si>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</si>
  <si>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</si>
  <si>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</si>
  <si>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</si>
  <si>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</si>
  <si>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</si>
  <si>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</si>
  <si>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</si>
  <si>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</si>
  <si>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</si>
  <si>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</si>
  <si>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</si>
  <si>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</si>
  <si>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</si>
  <si>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</si>
  <si>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</si>
  <si>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</si>
  <si>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</si>
  <si>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</si>
  <si>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</si>
  <si>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</si>
  <si>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</si>
  <si>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</si>
  <si>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</si>
  <si>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</si>
  <si>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</si>
  <si>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</si>
  <si>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</si>
  <si>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</si>
  <si>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</si>
  <si>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</si>
  <si>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</si>
  <si>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</si>
  <si>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</si>
  <si>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</si>
  <si>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</si>
  <si>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</si>
  <si>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</si>
  <si>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</si>
  <si>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</si>
  <si>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</si>
  <si>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</si>
  <si>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</si>
  <si>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</si>
  <si>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</si>
  <si>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</si>
  <si>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</si>
  <si>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</si>
  <si>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</si>
  <si>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</si>
  <si>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</si>
  <si>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</si>
  <si>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</si>
  <si>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</si>
  <si>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</si>
  <si>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</si>
  <si>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</si>
  <si>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</si>
  <si>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</si>
  <si>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</si>
  <si>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</si>
  <si>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</si>
  <si>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</si>
  <si>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</si>
  <si>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</si>
  <si>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</si>
  <si>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</si>
  <si>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</si>
  <si>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</si>
  <si>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</si>
  <si>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</si>
  <si>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</si>
  <si>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</si>
  <si>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</si>
  <si>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</si>
  <si>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</si>
  <si>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</si>
  <si>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</si>
  <si>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</si>
  <si>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</si>
  <si>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</si>
  <si>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</si>
  <si>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</si>
  <si>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</si>
  <si>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</si>
  <si>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</si>
  <si>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</si>
  <si>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</si>
  <si>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</si>
  <si>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</si>
  <si>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</si>
  <si>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</si>
  <si>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</si>
  <si>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</si>
  <si>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</si>
  <si>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</si>
  <si>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</si>
  <si>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</si>
  <si>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</si>
  <si>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</si>
  <si>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</si>
  <si>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</si>
  <si>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</si>
  <si>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</si>
  <si>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</si>
  <si>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</si>
  <si>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</si>
  <si>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</si>
  <si>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</si>
  <si>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</si>
  <si>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</si>
  <si>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</si>
  <si>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</si>
  <si>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</si>
  <si>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</si>
  <si>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</si>
  <si>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</si>
  <si>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</si>
  <si>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</si>
  <si>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</si>
  <si>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</si>
  <si>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</si>
  <si>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</si>
  <si>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</si>
  <si>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</si>
  <si>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</si>
  <si>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</si>
  <si>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</si>
  <si>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</si>
  <si>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</si>
  <si>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</si>
  <si>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</si>
  <si>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</si>
  <si>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</si>
  <si>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</si>
  <si>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</si>
  <si>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</si>
  <si>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</si>
  <si>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</si>
  <si>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</si>
  <si>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</si>
  <si>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</si>
  <si>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</si>
  <si>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</si>
  <si>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</si>
  <si>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</si>
  <si>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</si>
  <si>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</si>
  <si>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</si>
  <si>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</si>
  <si>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</si>
  <si>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</si>
  <si>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</si>
  <si>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</si>
  <si>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</si>
  <si>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</si>
  <si>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</si>
  <si>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</si>
  <si>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</si>
  <si>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</si>
  <si>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</si>
  <si>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</si>
  <si>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</si>
  <si>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</si>
  <si>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</si>
  <si>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</si>
  <si>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</si>
  <si>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</si>
  <si>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</si>
  <si>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</si>
  <si>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</si>
  <si>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</si>
  <si>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</si>
  <si>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</si>
  <si>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</si>
  <si>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</si>
  <si>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</si>
  <si>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</si>
  <si>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</si>
  <si>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</si>
  <si>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</si>
  <si>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</si>
  <si>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</si>
  <si>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</si>
  <si>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</si>
  <si>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</si>
  <si>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</si>
  <si>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</si>
  <si>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</si>
  <si>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</si>
  <si>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</si>
  <si>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</si>
  <si>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</si>
  <si>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</si>
  <si>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</si>
  <si>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</si>
  <si>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</si>
  <si>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</si>
  <si>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</si>
  <si>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</si>
  <si>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</si>
  <si>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</si>
  <si>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</si>
  <si>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</si>
  <si>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</si>
  <si>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</si>
  <si>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</si>
  <si>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</si>
  <si>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</si>
  <si>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</si>
  <si>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</si>
  <si>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</si>
  <si>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</si>
  <si>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</si>
  <si>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</si>
  <si>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</si>
  <si>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</si>
  <si>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</si>
  <si>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</si>
  <si>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</si>
  <si>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</si>
  <si>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</si>
  <si>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</si>
  <si>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</si>
  <si>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</si>
  <si>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</si>
  <si>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</si>
  <si>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</si>
  <si>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</si>
  <si>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</si>
  <si>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</si>
  <si>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</si>
  <si>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</si>
  <si>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</si>
  <si>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</si>
  <si>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</si>
  <si>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</si>
  <si>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</si>
  <si>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</si>
  <si>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</si>
  <si>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</si>
  <si>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</si>
  <si>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</si>
  <si>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</si>
  <si>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</si>
  <si>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</si>
  <si>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</si>
  <si>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</si>
  <si>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</si>
  <si>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</si>
  <si>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</si>
  <si>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</si>
  <si>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</si>
  <si>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</si>
  <si>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</si>
  <si>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</si>
  <si>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</si>
  <si>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</si>
  <si>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</si>
  <si>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</si>
  <si>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</si>
  <si>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</si>
  <si>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</si>
  <si>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</si>
  <si>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</si>
  <si>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</si>
  <si>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</si>
  <si>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</si>
  <si>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</si>
  <si>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</si>
  <si>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</si>
  <si>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</si>
  <si>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</si>
  <si>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</si>
  <si>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</si>
  <si>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</si>
  <si>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</si>
  <si>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</si>
  <si>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</si>
  <si>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</si>
  <si>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</si>
  <si>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</si>
  <si>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</si>
  <si>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</si>
  <si>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</si>
  <si>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</si>
  <si>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</si>
  <si>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</si>
  <si>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</si>
  <si>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</si>
  <si>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</si>
  <si>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</si>
  <si>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</si>
  <si>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</si>
  <si>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</si>
  <si>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</si>
  <si>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</si>
  <si>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</si>
  <si>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</si>
  <si>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</si>
  <si>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</si>
  <si>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</si>
  <si>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</si>
  <si>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</si>
  <si>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</si>
  <si>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</si>
  <si>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</si>
  <si>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</si>
  <si>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</si>
  <si>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</si>
  <si>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</si>
  <si>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</si>
  <si>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</si>
  <si>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</si>
  <si>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</si>
  <si>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</si>
  <si>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</si>
  <si>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</si>
  <si>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</si>
  <si>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</si>
  <si>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</si>
  <si>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</si>
  <si>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</si>
  <si>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</si>
  <si>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</si>
  <si>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</si>
  <si>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</si>
  <si>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</si>
  <si>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</si>
  <si>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</si>
  <si>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</si>
  <si>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</si>
  <si>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</si>
  <si>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</si>
  <si>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</si>
  <si>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</si>
  <si>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</si>
  <si>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</si>
  <si>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</si>
  <si>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</si>
  <si>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</si>
  <si>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</si>
  <si>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</si>
  <si>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</si>
  <si>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</si>
  <si>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</si>
  <si>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</si>
  <si>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</si>
  <si>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</si>
  <si>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</si>
  <si>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</si>
  <si>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</si>
  <si>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</si>
  <si>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</si>
  <si>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</si>
  <si>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</si>
  <si>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</si>
  <si>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</si>
  <si>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</si>
  <si>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</si>
  <si>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</si>
  <si>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</si>
  <si>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</si>
  <si>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</si>
  <si>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</si>
  <si>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</si>
  <si>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</si>
  <si>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</si>
  <si>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</si>
  <si>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</si>
  <si>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</si>
  <si>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</si>
  <si>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</si>
  <si>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</si>
  <si>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</si>
  <si>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</si>
  <si>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</si>
  <si>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</si>
  <si>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</si>
  <si>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</si>
  <si>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</si>
  <si>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</si>
  <si>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</si>
  <si>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</si>
  <si>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</si>
  <si>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</si>
  <si>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</si>
  <si>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</si>
  <si>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</si>
  <si>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</si>
  <si>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</si>
  <si>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</si>
  <si>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</si>
  <si>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</si>
  <si>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</si>
  <si>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</si>
  <si>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</si>
  <si>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</si>
  <si>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</si>
  <si>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</si>
  <si>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</si>
  <si>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</si>
  <si>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</si>
  <si>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</si>
  <si>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</si>
  <si>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</si>
  <si>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</si>
  <si>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</si>
  <si>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</si>
  <si>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</si>
  <si>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</si>
  <si>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</si>
  <si>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</si>
  <si>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</si>
  <si>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</si>
  <si>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</si>
  <si>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</si>
  <si>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</si>
  <si>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</si>
  <si>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</si>
  <si>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</si>
  <si>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</si>
  <si>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</si>
  <si>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</si>
  <si>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</si>
  <si>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</si>
  <si>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</si>
  <si>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</si>
  <si>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</si>
  <si>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</si>
  <si>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</si>
  <si>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</si>
  <si>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</si>
  <si>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</si>
  <si>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</si>
  <si>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</si>
  <si>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</si>
  <si>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</si>
  <si>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</si>
  <si>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</si>
  <si>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</si>
  <si>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</si>
  <si>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</si>
  <si>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</si>
  <si>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</si>
  <si>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</si>
  <si>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</si>
  <si>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</si>
  <si>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</si>
  <si>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</si>
  <si>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</si>
  <si>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</si>
  <si>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</si>
  <si>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</si>
  <si>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</si>
  <si>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</si>
  <si>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</si>
  <si>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</si>
  <si>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</si>
  <si>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</si>
  <si>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</si>
  <si>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</si>
  <si>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</si>
  <si>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</si>
  <si>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</si>
  <si>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</si>
  <si>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</si>
  <si>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</si>
  <si>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</si>
  <si>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</si>
  <si>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</si>
  <si>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</si>
  <si>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</si>
  <si>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</si>
  <si>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</si>
  <si>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</si>
  <si>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</si>
  <si>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</si>
  <si>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</si>
  <si>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</si>
  <si>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</si>
  <si>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</si>
  <si>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</si>
  <si>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</si>
  <si>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</si>
  <si>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</si>
  <si>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</si>
  <si>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</si>
  <si>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</si>
  <si>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</si>
  <si>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</si>
  <si>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</si>
  <si>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</si>
  <si>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</si>
  <si>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</si>
  <si>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</si>
  <si>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</si>
  <si>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</si>
  <si>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</si>
  <si>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</si>
  <si>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</si>
  <si>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</si>
  <si>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</si>
  <si>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</si>
  <si>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</si>
  <si>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</si>
  <si>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</si>
  <si>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</si>
  <si>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</si>
  <si>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</si>
  <si>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</si>
  <si>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</si>
  <si>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</si>
  <si>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</si>
  <si>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</si>
  <si>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</si>
  <si>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</si>
  <si>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</si>
  <si>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</si>
  <si>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</si>
  <si>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</si>
  <si>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</si>
  <si>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</si>
  <si>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</si>
  <si>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</si>
  <si>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</si>
  <si>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</si>
  <si>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</si>
  <si>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</si>
  <si>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</si>
  <si>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</si>
  <si>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</si>
  <si>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</si>
  <si>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</si>
  <si>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</si>
  <si>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</si>
  <si>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</si>
  <si>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</si>
  <si>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</si>
  <si>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</si>
  <si>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</si>
  <si>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</si>
  <si>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</si>
  <si>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</si>
  <si>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</si>
  <si>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</si>
  <si>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</si>
  <si>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</si>
  <si>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</si>
  <si>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</si>
  <si>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</si>
  <si>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</si>
  <si>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</si>
  <si>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</si>
  <si>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</si>
  <si>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</si>
  <si>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</si>
  <si>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</si>
  <si>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</si>
  <si>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</si>
  <si>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</si>
  <si>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</si>
  <si>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</si>
  <si>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</si>
  <si>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</si>
  <si>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</si>
  <si>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</si>
  <si>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</si>
  <si>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</si>
  <si>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</si>
  <si>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</si>
  <si>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</si>
  <si>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</si>
  <si>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</si>
  <si>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</si>
  <si>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</si>
  <si>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</si>
  <si>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</si>
  <si>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</si>
  <si>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</si>
  <si>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</si>
  <si>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</si>
  <si>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</si>
  <si>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</si>
  <si>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</si>
  <si>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</si>
  <si>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</si>
  <si>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</si>
  <si>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</si>
  <si>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</si>
  <si>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</si>
  <si>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</si>
  <si>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</si>
  <si>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</si>
  <si>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</si>
  <si>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</si>
  <si>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</si>
  <si>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</si>
  <si>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</si>
  <si>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</si>
  <si>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</si>
  <si>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</si>
  <si>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</si>
  <si>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</si>
  <si>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</si>
  <si>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</si>
  <si>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</si>
  <si>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</si>
  <si>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</si>
  <si>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</si>
  <si>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</si>
  <si>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</si>
  <si>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</si>
  <si>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</si>
  <si>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</si>
  <si>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</si>
  <si>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</si>
  <si>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</si>
  <si>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</si>
  <si>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</si>
  <si>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</si>
  <si>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</si>
  <si>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</si>
  <si>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</si>
  <si>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</si>
  <si>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</si>
  <si>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</si>
  <si>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</si>
  <si>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</si>
  <si>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</si>
  <si>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</si>
  <si>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</si>
  <si>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</si>
  <si>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</si>
  <si>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</si>
  <si>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</si>
  <si>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</si>
  <si>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</si>
  <si>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</si>
  <si>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</si>
  <si>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</si>
  <si>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</si>
  <si>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</si>
  <si>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</si>
  <si>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</si>
  <si>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</si>
  <si>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</si>
  <si>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</si>
  <si>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</si>
  <si>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</si>
  <si>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</si>
  <si>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</si>
  <si>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</si>
  <si>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</si>
  <si>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</si>
  <si>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</si>
  <si>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</si>
  <si>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</si>
  <si>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</si>
  <si>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</si>
  <si>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</si>
  <si>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</si>
  <si>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</si>
  <si>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</si>
  <si>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</si>
  <si>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</si>
  <si>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</si>
  <si>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</si>
  <si>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</si>
  <si>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</si>
  <si>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</si>
  <si>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</si>
  <si>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</si>
  <si>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</si>
  <si>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</si>
  <si>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</si>
  <si>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</si>
  <si>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</si>
  <si>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</si>
  <si>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</si>
  <si>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</si>
  <si>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</si>
  <si>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</si>
  <si>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</si>
  <si>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</si>
  <si>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</si>
  <si>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</si>
  <si>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</si>
  <si>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</si>
  <si>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</si>
  <si>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</si>
  <si>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</si>
  <si>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</si>
  <si>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</si>
  <si>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</si>
  <si>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</si>
  <si>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</si>
  <si>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</si>
  <si>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</si>
  <si>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</si>
  <si>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</si>
  <si>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</si>
  <si>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</si>
  <si>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</si>
  <si>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</si>
  <si>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</si>
  <si>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</si>
  <si>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</si>
  <si>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</si>
  <si>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</si>
  <si>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</si>
  <si>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</si>
  <si>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</si>
  <si>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</si>
  <si>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</si>
  <si>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</si>
  <si>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</si>
  <si>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</si>
  <si>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</si>
  <si>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</si>
  <si>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</si>
  <si>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</si>
  <si>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</si>
  <si>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</si>
  <si>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</si>
  <si>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</si>
  <si>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</si>
  <si>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</si>
  <si>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</si>
  <si>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</si>
  <si>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</si>
  <si>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</si>
  <si>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</si>
  <si>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</si>
  <si>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</si>
  <si>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</si>
  <si>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</si>
  <si>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</si>
  <si>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</si>
  <si>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</si>
  <si>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</si>
  <si>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</si>
  <si>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</si>
  <si>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</si>
  <si>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</si>
  <si>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</si>
  <si>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</si>
  <si>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</si>
  <si>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</si>
  <si>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</si>
  <si>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</si>
  <si>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</si>
  <si>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</si>
  <si>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</si>
  <si>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</si>
  <si>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</si>
  <si>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</si>
  <si>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</si>
  <si>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</si>
  <si>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</si>
  <si>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</si>
  <si>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</si>
  <si>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</si>
  <si>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</si>
  <si>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</si>
  <si>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</si>
  <si>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</si>
  <si>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</si>
  <si>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</si>
  <si>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</si>
  <si>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</si>
  <si>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</si>
  <si>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</si>
  <si>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</si>
  <si>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</si>
  <si>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</si>
  <si>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</si>
  <si>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</si>
  <si>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</si>
  <si>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</si>
  <si>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</si>
  <si>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</si>
  <si>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</si>
  <si>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</si>
  <si>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</si>
  <si>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</si>
  <si>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</si>
  <si>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</si>
  <si>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</si>
  <si>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</si>
  <si>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</si>
  <si>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</si>
  <si>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</si>
  <si>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</si>
  <si>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</si>
  <si>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</si>
  <si>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</si>
  <si>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</si>
  <si>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</si>
  <si>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</si>
  <si>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</si>
  <si>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</si>
  <si>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</si>
  <si>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</si>
  <si>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</si>
  <si>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</si>
  <si>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</si>
  <si>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</si>
  <si>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</si>
  <si>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</si>
  <si>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</si>
  <si>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</si>
  <si>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</si>
  <si>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</si>
  <si>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</si>
  <si>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</si>
  <si>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</si>
  <si>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</si>
  <si>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</si>
  <si>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</si>
  <si>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</si>
  <si>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</si>
  <si>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</si>
  <si>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</si>
  <si>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</si>
  <si>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</si>
  <si>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</si>
  <si>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</si>
  <si>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</si>
  <si>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</si>
  <si>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</si>
  <si>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</si>
  <si>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</si>
  <si>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</si>
  <si>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</si>
  <si>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</si>
  <si>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</si>
  <si>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</si>
  <si>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</si>
  <si>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</si>
  <si>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</si>
  <si>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</si>
  <si>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</si>
  <si>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</si>
  <si>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</si>
  <si>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</si>
  <si>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</si>
  <si>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</si>
  <si>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</si>
  <si>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</si>
  <si>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</si>
  <si>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</si>
  <si>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</si>
  <si>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</si>
  <si>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</si>
  <si>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</si>
  <si>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</si>
  <si>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</si>
  <si>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</si>
  <si>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</si>
  <si>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</si>
  <si>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</si>
  <si>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</si>
  <si>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</si>
  <si>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</si>
  <si>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</si>
  <si>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</si>
  <si>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</si>
  <si>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</si>
  <si>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</si>
  <si>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</si>
  <si>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</si>
  <si>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</si>
  <si>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</si>
  <si>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</si>
  <si>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</si>
  <si>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</si>
  <si>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</si>
  <si>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</si>
  <si>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</si>
  <si>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</si>
  <si>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</si>
  <si>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</si>
  <si>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</si>
  <si>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</si>
  <si>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</si>
  <si>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</si>
  <si>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</si>
  <si>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</si>
  <si>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</si>
  <si>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</si>
  <si>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</si>
  <si>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</si>
  <si>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</si>
  <si>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</si>
  <si>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</si>
  <si>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</si>
  <si>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</si>
  <si>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</si>
  <si>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</si>
  <si>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</si>
  <si>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</si>
  <si>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</si>
  <si>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</si>
  <si>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</si>
  <si>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</si>
  <si>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</si>
  <si>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</si>
  <si>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</si>
  <si>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</si>
  <si>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</si>
  <si>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</si>
  <si>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</si>
  <si>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</si>
  <si>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</si>
  <si>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</si>
  <si>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</si>
  <si>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</si>
  <si>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</si>
  <si>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</si>
  <si>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</si>
  <si>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</si>
  <si>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</si>
  <si>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</si>
  <si>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</si>
  <si>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</si>
  <si>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</si>
  <si>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</si>
  <si>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</si>
  <si>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</si>
  <si>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</si>
  <si>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</si>
  <si>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</si>
  <si>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</si>
  <si>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</si>
  <si>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</si>
  <si>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</si>
  <si>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</si>
  <si>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</si>
  <si>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</si>
  <si>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</si>
  <si>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</si>
  <si>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</si>
  <si>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</si>
  <si>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</si>
  <si>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</si>
  <si>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</si>
  <si>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</si>
  <si>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</si>
  <si>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</si>
  <si>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</si>
  <si>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</si>
  <si>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</si>
  <si>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</si>
  <si>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</si>
  <si>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</si>
  <si>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</si>
  <si>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</si>
  <si>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</si>
  <si>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</si>
  <si>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</si>
  <si>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</si>
  <si>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</si>
  <si>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</si>
  <si>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</si>
  <si>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</si>
  <si>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</si>
  <si>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</si>
  <si>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</si>
  <si>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</si>
  <si>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</si>
  <si>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</si>
  <si>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</si>
  <si>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</si>
  <si>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</si>
  <si>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</si>
  <si>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</si>
  <si>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</si>
  <si>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</si>
  <si>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</si>
  <si>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</si>
  <si>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</si>
  <si>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</si>
  <si>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</si>
  <si>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</si>
  <si>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</si>
  <si>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</si>
  <si>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</si>
  <si>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</si>
  <si>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</si>
  <si>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</si>
  <si>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</si>
  <si>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</si>
  <si>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</si>
  <si>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</si>
  <si>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</si>
  <si>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</si>
  <si>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</si>
  <si>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</si>
  <si>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</si>
  <si>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</si>
  <si>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</si>
  <si>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</si>
  <si>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</si>
  <si>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</si>
  <si>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</si>
  <si>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</si>
  <si>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</si>
  <si>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</si>
  <si>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</si>
  <si>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</si>
  <si>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</si>
  <si>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</si>
  <si>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</si>
  <si>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</si>
  <si>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</si>
  <si>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</si>
  <si>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</si>
  <si>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</si>
  <si>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</si>
  <si>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</si>
  <si>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</si>
  <si>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</si>
  <si>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</si>
  <si>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</si>
  <si>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</si>
  <si>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</si>
  <si>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</si>
  <si>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</si>
  <si>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</si>
  <si>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</si>
  <si>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</si>
  <si>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</si>
  <si>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</si>
  <si>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</si>
  <si>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</si>
  <si>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</si>
  <si>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</si>
  <si>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</si>
  <si>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</si>
  <si>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</si>
  <si>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</si>
  <si>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</si>
  <si>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</si>
  <si>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</si>
  <si>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</si>
  <si>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</si>
  <si>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</si>
  <si>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</si>
  <si>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</si>
  <si>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</si>
  <si>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</si>
  <si>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</si>
  <si>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</si>
  <si>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</si>
  <si>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</si>
  <si>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</si>
  <si>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</si>
  <si>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</si>
  <si>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</si>
  <si>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</si>
  <si>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</si>
  <si>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</si>
  <si>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</si>
  <si>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</si>
  <si>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</si>
  <si>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</si>
  <si>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</si>
  <si>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</si>
  <si>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</si>
  <si>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</si>
  <si>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</si>
  <si>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</si>
  <si>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</si>
  <si>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</si>
  <si>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</si>
  <si>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</si>
  <si>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</si>
  <si>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</si>
  <si>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</si>
  <si>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</si>
  <si>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</si>
  <si>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</si>
  <si>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</si>
  <si>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</si>
  <si>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</si>
  <si>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</si>
  <si>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</si>
  <si>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</si>
  <si>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</si>
  <si>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</si>
  <si>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</si>
  <si>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</si>
  <si>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</si>
  <si>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</si>
  <si>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</si>
  <si>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</si>
  <si>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</si>
  <si>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</si>
  <si>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</si>
  <si>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</si>
  <si>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</si>
  <si>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</si>
  <si>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</si>
  <si>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</si>
  <si>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</si>
  <si>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</si>
  <si>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</si>
  <si>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</si>
  <si>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</si>
  <si>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</si>
  <si>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</si>
  <si>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</si>
  <si>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</si>
  <si>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</si>
  <si>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</si>
  <si>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</si>
  <si>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</si>
  <si>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</si>
  <si>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</si>
  <si>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</si>
  <si>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</si>
  <si>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</si>
  <si>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</si>
  <si>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</si>
  <si>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</si>
  <si>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</si>
  <si>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</si>
  <si>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</si>
  <si>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</si>
  <si>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</si>
  <si>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</si>
  <si>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</si>
  <si>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</si>
  <si>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</si>
  <si>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</si>
  <si>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</si>
  <si>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</si>
  <si>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</si>
  <si>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</si>
  <si>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</si>
  <si>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</si>
  <si>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</si>
  <si>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</si>
  <si>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</si>
  <si>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</si>
  <si>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</si>
  <si>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</si>
  <si>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</si>
  <si>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</si>
  <si>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</si>
  <si>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</si>
  <si>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</si>
  <si>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</si>
  <si>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</si>
  <si>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</si>
  <si>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</si>
  <si>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</si>
  <si>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</si>
  <si>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</si>
  <si>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</si>
  <si>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</si>
  <si>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</si>
  <si>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</si>
  <si>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</si>
  <si>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</si>
  <si>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</si>
  <si>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</si>
  <si>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</si>
  <si>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</si>
  <si>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</si>
  <si>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</si>
  <si>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</si>
  <si>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</si>
  <si>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</si>
  <si>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</si>
  <si>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</si>
  <si>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</si>
  <si>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</si>
  <si>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</si>
  <si>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</si>
  <si>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</si>
  <si>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</si>
  <si>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</si>
  <si>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</si>
  <si>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</si>
  <si>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</si>
  <si>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</si>
  <si>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</si>
  <si>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</si>
  <si>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</si>
  <si>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</si>
  <si>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</si>
  <si>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</si>
  <si>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</si>
  <si>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</si>
  <si>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</si>
  <si>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</si>
  <si>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</si>
  <si>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</si>
  <si>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</si>
  <si>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</si>
  <si>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</si>
  <si>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</si>
  <si>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</si>
  <si>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</si>
  <si>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</si>
  <si>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</si>
  <si>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</si>
  <si>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</si>
  <si>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</si>
  <si>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</si>
  <si>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</si>
  <si>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</si>
  <si>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</si>
  <si>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</si>
  <si>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</si>
  <si>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</si>
  <si>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</si>
  <si>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</si>
  <si>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</si>
  <si>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</si>
  <si>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</si>
  <si>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</si>
  <si>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</si>
  <si>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</si>
  <si>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</si>
  <si>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</si>
  <si>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</si>
  <si>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</si>
  <si>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</si>
  <si>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</si>
  <si>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</si>
  <si>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</si>
  <si>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</si>
  <si>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</si>
  <si>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</si>
  <si>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</si>
  <si>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</si>
  <si>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</si>
  <si>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</si>
  <si>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</si>
  <si>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</si>
  <si>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</si>
  <si>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</si>
  <si>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</si>
  <si>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</si>
  <si>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</si>
  <si>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</si>
  <si>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</si>
  <si>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</si>
  <si>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</si>
  <si>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</si>
  <si>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</si>
  <si>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</si>
  <si>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</si>
  <si>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</si>
  <si>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</si>
  <si>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</si>
  <si>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</si>
  <si>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</si>
  <si>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</si>
  <si>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</si>
  <si>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</si>
  <si>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</si>
  <si>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</si>
  <si>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</si>
  <si>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</si>
  <si>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</si>
  <si>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</si>
  <si>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</si>
  <si>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</si>
  <si>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</si>
  <si>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</si>
  <si>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</si>
  <si>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</si>
  <si>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</si>
  <si>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</si>
  <si>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</si>
  <si>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</si>
  <si>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</si>
  <si>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</si>
  <si>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</si>
  <si>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</si>
  <si>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</si>
  <si>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</si>
  <si>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</si>
  <si>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</si>
  <si>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</si>
  <si>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</si>
  <si>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</si>
  <si>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</si>
  <si>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</si>
  <si>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</si>
  <si>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</si>
  <si>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</si>
  <si>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</si>
  <si>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</si>
  <si>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</si>
  <si>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</si>
  <si>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</si>
  <si>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</si>
  <si>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</si>
  <si>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</si>
  <si>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</si>
  <si>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</si>
  <si>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</si>
  <si>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</si>
  <si>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</si>
  <si>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</si>
  <si>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</si>
  <si>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</si>
  <si>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</si>
  <si>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</si>
  <si>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</si>
  <si>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</si>
  <si>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</si>
  <si>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</si>
  <si>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</si>
  <si>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</si>
  <si>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</si>
  <si>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</si>
  <si>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</si>
  <si>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</si>
  <si>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</si>
  <si>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</si>
  <si>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</si>
  <si>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</si>
  <si>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</si>
  <si>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</si>
  <si>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</si>
  <si>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</si>
  <si>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</si>
  <si>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</si>
  <si>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</si>
  <si>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</si>
  <si>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</si>
  <si>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</si>
  <si>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</si>
  <si>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</si>
  <si>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</si>
  <si>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</si>
  <si>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</si>
  <si>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</si>
  <si>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</si>
  <si>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</si>
  <si>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</si>
  <si>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</si>
  <si>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</si>
  <si>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</si>
  <si>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</si>
  <si>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</si>
  <si>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</si>
  <si>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</si>
  <si>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</si>
  <si>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</si>
  <si>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</si>
  <si>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</si>
  <si>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</si>
  <si>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</si>
  <si>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</si>
  <si>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</si>
  <si>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</si>
  <si>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</si>
  <si>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</si>
  <si>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</si>
  <si>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</si>
  <si>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</si>
  <si>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</si>
  <si>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</si>
  <si>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</si>
  <si>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</si>
  <si>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</si>
  <si>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</si>
  <si>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</si>
  <si>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</si>
  <si>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</si>
  <si>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</si>
  <si>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</si>
  <si>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</si>
  <si>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</si>
  <si>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</si>
  <si>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</si>
  <si>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</si>
  <si>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</si>
  <si>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</si>
  <si>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</si>
  <si>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</si>
  <si>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</si>
  <si>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</si>
  <si>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</si>
  <si>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</si>
  <si>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</si>
  <si>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</si>
  <si>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</si>
  <si>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</si>
  <si>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</si>
  <si>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</si>
  <si>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</si>
  <si>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</si>
  <si>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</si>
  <si>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</si>
  <si>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</si>
  <si>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</si>
  <si>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</si>
  <si>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</si>
  <si>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</si>
  <si>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</si>
  <si>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</si>
  <si>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</si>
  <si>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</si>
  <si>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</si>
  <si>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</si>
  <si>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</si>
  <si>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</si>
  <si>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</si>
  <si>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</si>
  <si>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</si>
  <si>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</si>
  <si>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</si>
  <si>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</si>
  <si>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</si>
  <si>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</si>
  <si>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</si>
  <si>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</si>
  <si>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</si>
  <si>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</si>
  <si>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</si>
  <si>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</si>
  <si>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</si>
  <si>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</si>
  <si>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</si>
  <si>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</si>
  <si>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</si>
  <si>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</si>
  <si>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</si>
  <si>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</si>
  <si>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</si>
  <si>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</si>
  <si>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</si>
  <si>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</si>
  <si>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</si>
  <si>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</si>
  <si>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</si>
  <si>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</si>
  <si>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</si>
  <si>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</si>
  <si>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</si>
  <si>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</si>
  <si>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</si>
  <si>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</si>
  <si>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</si>
  <si>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</si>
  <si>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</si>
  <si>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</si>
  <si>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</si>
  <si>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</si>
  <si>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</si>
  <si>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</si>
  <si>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</si>
  <si>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</si>
  <si>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</si>
  <si>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</si>
  <si>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</si>
  <si>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</si>
  <si>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</si>
  <si>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</si>
  <si>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</si>
  <si>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</si>
  <si>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</si>
  <si>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</si>
  <si>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</si>
  <si>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</si>
  <si>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</si>
  <si>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</si>
  <si>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</si>
  <si>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</si>
  <si>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</si>
  <si>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</si>
  <si>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</si>
  <si>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</si>
  <si>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</si>
  <si>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</si>
  <si>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</si>
  <si>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</si>
  <si>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</si>
  <si>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</si>
  <si>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</si>
  <si>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</si>
  <si>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</si>
  <si>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</si>
  <si>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</si>
  <si>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</si>
  <si>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</si>
  <si>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</si>
  <si>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</si>
  <si>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</si>
  <si>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</si>
  <si>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</si>
  <si>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</si>
  <si>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</si>
  <si>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</si>
  <si>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</si>
  <si>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</si>
  <si>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</si>
  <si>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</si>
  <si>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</si>
  <si>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</si>
  <si>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</si>
  <si>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</si>
  <si>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</si>
  <si>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</si>
  <si>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</si>
  <si>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</si>
  <si>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</si>
  <si>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</si>
  <si>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</si>
  <si>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</si>
  <si>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</si>
  <si>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</si>
  <si>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</si>
  <si>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</si>
  <si>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</si>
  <si>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</si>
  <si>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</si>
  <si>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</si>
  <si>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</si>
  <si>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</si>
  <si>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</si>
  <si>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</si>
  <si>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</si>
  <si>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</si>
  <si>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</si>
  <si>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</si>
  <si>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</si>
  <si>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</si>
  <si>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</si>
  <si>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</si>
  <si>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</si>
  <si>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</si>
  <si>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</si>
  <si>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</si>
  <si>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</si>
  <si>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</si>
  <si>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</si>
  <si>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</si>
  <si>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</si>
  <si>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</si>
  <si>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</si>
  <si>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</si>
  <si>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</si>
  <si>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</si>
  <si>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</si>
  <si>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</si>
  <si>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</si>
  <si>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</si>
  <si>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</si>
  <si>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</si>
  <si>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</si>
  <si>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</si>
  <si>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</si>
  <si>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</si>
  <si>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</si>
  <si>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</si>
  <si>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</si>
  <si>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</si>
  <si>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</si>
  <si>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</si>
  <si>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</si>
  <si>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</si>
  <si>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</si>
  <si>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</si>
  <si>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</si>
  <si>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</si>
  <si>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</si>
  <si>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</si>
  <si>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</si>
  <si>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</si>
  <si>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</si>
  <si>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</si>
  <si>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</si>
  <si>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</si>
  <si>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</si>
  <si>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</si>
  <si>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</si>
  <si>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</si>
  <si>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</si>
  <si>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</si>
  <si>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</si>
  <si>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</si>
  <si>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</si>
  <si>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</si>
  <si>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</si>
  <si>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</si>
  <si>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</si>
  <si>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</si>
  <si>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</si>
  <si>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</si>
  <si>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</si>
  <si>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</si>
  <si>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</si>
  <si>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</si>
  <si>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</si>
  <si>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</si>
  <si>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</si>
  <si>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</si>
  <si>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</si>
  <si>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</si>
  <si>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</si>
  <si>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</si>
  <si>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</si>
  <si>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</si>
  <si>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</si>
  <si>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</si>
  <si>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</si>
  <si>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</si>
  <si>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</si>
  <si>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</si>
  <si>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</si>
  <si>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</si>
  <si>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</si>
  <si>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</si>
  <si>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</si>
  <si>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</si>
  <si>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</si>
  <si>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</si>
  <si>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</si>
  <si>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</si>
  <si>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</si>
  <si>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</si>
  <si>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</si>
  <si>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</si>
  <si>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</si>
  <si>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</si>
  <si>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</si>
  <si>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</si>
  <si>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</si>
  <si>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</si>
  <si>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</si>
  <si>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</si>
  <si>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</si>
  <si>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</si>
  <si>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</si>
  <si>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</si>
  <si>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</si>
  <si>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</si>
  <si>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</si>
  <si>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</si>
  <si>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</si>
  <si>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</si>
  <si>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</si>
  <si>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</si>
  <si>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</si>
  <si>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</si>
  <si>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</si>
  <si>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</si>
  <si>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</si>
  <si>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</si>
  <si>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</si>
  <si>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</si>
  <si>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</si>
  <si>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</si>
  <si>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</si>
  <si>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</si>
  <si>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</si>
  <si>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</si>
  <si>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</si>
  <si>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</si>
  <si>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</si>
  <si>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</si>
  <si>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</si>
  <si>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</si>
  <si>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</si>
  <si>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</si>
  <si>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</si>
  <si>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</si>
  <si>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</si>
  <si>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</si>
  <si>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</si>
  <si>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</si>
  <si>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</si>
  <si>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</si>
  <si>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</si>
  <si>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</si>
  <si>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</si>
  <si>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</si>
  <si>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</si>
  <si>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</si>
  <si>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</si>
  <si>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</si>
  <si>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</si>
  <si>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</si>
  <si>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</si>
  <si>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</si>
  <si>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</si>
  <si>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</si>
  <si>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</si>
  <si>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</si>
  <si>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</si>
  <si>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</si>
  <si>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</si>
  <si>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</si>
  <si>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</si>
  <si>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</si>
  <si>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</si>
  <si>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</si>
  <si>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</si>
  <si>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</si>
  <si>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</si>
  <si>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</si>
  <si>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</si>
  <si>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</si>
  <si>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</si>
  <si>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</si>
  <si>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</si>
  <si>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</si>
  <si>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</si>
  <si>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</si>
  <si>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</si>
  <si>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</si>
  <si>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</si>
  <si>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</si>
  <si>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</si>
  <si>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</si>
  <si>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</si>
  <si>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</si>
  <si>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</si>
  <si>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</si>
  <si>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</si>
  <si>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</si>
  <si>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</si>
  <si>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</si>
  <si>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</si>
  <si>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</si>
  <si>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</si>
  <si>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</si>
  <si>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</si>
  <si>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</si>
  <si>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</si>
  <si>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</si>
  <si>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</si>
  <si>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</si>
  <si>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</si>
  <si>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</si>
  <si>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</si>
  <si>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</si>
  <si>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</si>
  <si>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</si>
  <si>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</si>
  <si>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</si>
  <si>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</si>
  <si>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</si>
  <si>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</si>
  <si>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</si>
  <si>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</si>
  <si>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</si>
  <si>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</si>
  <si>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</si>
  <si>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</si>
  <si>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</si>
  <si>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</si>
  <si>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</si>
  <si>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</si>
  <si>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</si>
  <si>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</si>
  <si>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</si>
  <si>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</si>
  <si>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</si>
  <si>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</si>
  <si>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</si>
  <si>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</si>
  <si>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</si>
  <si>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</si>
  <si>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</si>
  <si>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</si>
  <si>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</si>
  <si>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</si>
  <si>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</si>
  <si>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</si>
  <si>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</si>
  <si>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</si>
  <si>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</si>
  <si>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</si>
  <si>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</si>
  <si>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</si>
  <si>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</si>
  <si>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</si>
  <si>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</si>
  <si>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</si>
  <si>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</si>
  <si>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</si>
  <si>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</si>
  <si>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</si>
  <si>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</si>
  <si>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</si>
  <si>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</si>
  <si>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</si>
  <si>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</si>
  <si>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</si>
  <si>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</si>
  <si>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</si>
  <si>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</si>
  <si>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</si>
  <si>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</si>
  <si>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</si>
  <si>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</si>
  <si>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</si>
  <si>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</si>
  <si>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</si>
  <si>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</si>
  <si>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</si>
  <si>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</si>
  <si>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</si>
  <si>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</si>
  <si>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</si>
  <si>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</si>
  <si>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</si>
  <si>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</si>
  <si>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</si>
  <si>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</si>
  <si>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</si>
  <si>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</si>
  <si>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</si>
  <si>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</si>
  <si>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</si>
  <si>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</si>
  <si>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</si>
  <si>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</si>
  <si>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</si>
  <si>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</si>
  <si>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</si>
  <si>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</si>
  <si>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</si>
  <si>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</si>
  <si>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</si>
  <si>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</si>
  <si>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</si>
  <si>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</si>
  <si>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</si>
  <si>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</si>
  <si>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</si>
  <si>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</si>
  <si>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</si>
  <si>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</si>
  <si>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</si>
  <si>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</si>
  <si>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</si>
  <si>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</si>
  <si>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</si>
  <si>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</si>
  <si>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</si>
  <si>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</si>
  <si>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</si>
  <si>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</si>
  <si>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</si>
  <si>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</si>
  <si>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</si>
  <si>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</si>
  <si>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</si>
  <si>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</si>
  <si>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</si>
  <si>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</si>
  <si>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</si>
  <si>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</si>
  <si>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</si>
  <si>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</si>
  <si>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</si>
  <si>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</si>
  <si>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</si>
  <si>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</si>
  <si>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</si>
  <si>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</si>
  <si>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</si>
  <si>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</si>
  <si>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</si>
  <si>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</si>
  <si>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</si>
  <si>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</si>
  <si>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</si>
  <si>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</si>
  <si>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</si>
  <si>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</si>
  <si>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</si>
  <si>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</si>
  <si>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</si>
  <si>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</si>
  <si>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</si>
  <si>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</si>
  <si>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</si>
  <si>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</si>
  <si>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</si>
  <si>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</si>
  <si>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</si>
  <si>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</si>
  <si>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</si>
  <si>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</si>
  <si>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</si>
  <si>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</si>
  <si>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</si>
  <si>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</si>
  <si>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</si>
  <si>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</si>
  <si>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</si>
  <si>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</si>
  <si>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</si>
  <si>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</si>
  <si>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</si>
  <si>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</si>
  <si>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</si>
  <si>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</si>
  <si>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</si>
  <si>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</si>
  <si>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</si>
  <si>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</si>
  <si>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</si>
  <si>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</si>
  <si>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</si>
  <si>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</si>
  <si>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</si>
  <si>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</si>
  <si>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</si>
  <si>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</si>
  <si>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</si>
  <si>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</si>
  <si>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</si>
  <si>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</si>
  <si>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</si>
  <si>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</si>
  <si>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</si>
  <si>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</si>
  <si>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</si>
  <si>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</si>
  <si>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</si>
  <si>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</si>
  <si>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</si>
  <si>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</si>
  <si>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</si>
  <si>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</si>
  <si>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</si>
  <si>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</si>
  <si>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</si>
  <si>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</si>
  <si>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</si>
  <si>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</si>
  <si>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</si>
  <si>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</si>
  <si>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</si>
  <si>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</si>
  <si>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</si>
  <si>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</si>
  <si>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</si>
  <si>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</si>
  <si>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</si>
  <si>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</si>
  <si>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</si>
  <si>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</si>
  <si>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</si>
  <si>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</si>
  <si>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</si>
  <si>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</si>
  <si>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</si>
  <si>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</si>
  <si>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</si>
  <si>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</si>
  <si>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</si>
  <si>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</si>
  <si>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</si>
  <si>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</si>
  <si>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</si>
  <si>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</si>
  <si>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</si>
  <si>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</si>
  <si>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</si>
  <si>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</si>
  <si>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</si>
  <si>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</si>
  <si>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</si>
  <si>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</si>
  <si>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</si>
  <si>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</si>
  <si>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</si>
  <si>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</si>
  <si>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</si>
  <si>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</si>
  <si>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</si>
  <si>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</si>
  <si>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</si>
  <si>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</si>
  <si>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</si>
  <si>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</si>
  <si>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</si>
  <si>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</si>
  <si>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</si>
  <si>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</si>
  <si>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</si>
  <si>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</si>
  <si>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</si>
  <si>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</si>
  <si>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</si>
  <si>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</si>
  <si>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</si>
  <si>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</si>
  <si>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</si>
  <si>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</si>
  <si>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</si>
  <si>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</si>
  <si>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</si>
  <si>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</si>
  <si>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</si>
  <si>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</si>
  <si>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</si>
  <si>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</si>
  <si>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</si>
  <si>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</si>
  <si>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</si>
  <si>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</si>
  <si>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</si>
  <si>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</si>
  <si>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</si>
  <si>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</si>
  <si>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</si>
  <si>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</si>
  <si>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</si>
  <si>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</si>
  <si>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</si>
  <si>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</si>
  <si>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</si>
  <si>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</si>
  <si>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</si>
  <si>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</si>
  <si>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</si>
  <si>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</si>
  <si>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</si>
  <si>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</si>
  <si>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</si>
  <si>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</si>
  <si>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</si>
  <si>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</si>
  <si>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</si>
  <si>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</si>
  <si>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</si>
  <si>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</si>
  <si>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</si>
  <si>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</si>
  <si>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</si>
  <si>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</si>
  <si>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</si>
  <si>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</si>
  <si>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</si>
  <si>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</si>
  <si>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</si>
  <si>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</si>
  <si>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</si>
  <si>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</si>
  <si>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</si>
  <si>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</si>
  <si>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</si>
  <si>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</si>
  <si>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</si>
  <si>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</si>
  <si>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</si>
  <si>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</si>
  <si>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</si>
  <si>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</si>
  <si>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</si>
  <si>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</si>
  <si>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</si>
  <si>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</si>
  <si>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</si>
  <si>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</si>
  <si>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</si>
  <si>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</si>
  <si>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</si>
  <si>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</si>
  <si>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</si>
  <si>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</si>
  <si>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</si>
  <si>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</si>
  <si>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</si>
  <si>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</si>
  <si>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</si>
  <si>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</si>
  <si>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</si>
  <si>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</si>
  <si>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</si>
  <si>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</si>
  <si>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</si>
  <si>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</si>
  <si>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</si>
  <si>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</si>
  <si>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</si>
  <si>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</si>
  <si>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</si>
  <si>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</si>
  <si>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</si>
  <si>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</si>
  <si>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</si>
  <si>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</si>
  <si>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</si>
  <si>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</si>
  <si>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</si>
  <si>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</si>
  <si>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</si>
  <si>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</si>
  <si>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</si>
  <si>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</si>
  <si>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</si>
  <si>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</si>
  <si>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</si>
  <si>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</si>
  <si>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</si>
  <si>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</si>
  <si>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</si>
  <si>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</si>
  <si>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</si>
  <si>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</si>
  <si>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</si>
  <si>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</si>
  <si>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</si>
  <si>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</si>
  <si>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</si>
  <si>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</si>
  <si>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</si>
  <si>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</si>
  <si>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</si>
  <si>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</si>
  <si>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</si>
  <si>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</si>
  <si>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</si>
  <si>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</si>
  <si>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</si>
  <si>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</si>
  <si>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</si>
  <si>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</si>
  <si>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</si>
  <si>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</si>
  <si>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</si>
  <si>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</si>
  <si>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</si>
  <si>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</si>
  <si>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</si>
  <si>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</si>
  <si>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</si>
  <si>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</si>
  <si>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</si>
  <si>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</si>
  <si>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</si>
  <si>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</si>
  <si>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</si>
  <si>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</si>
  <si>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</si>
  <si>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</si>
  <si>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</si>
  <si>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</si>
  <si>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</si>
  <si>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</si>
  <si>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</si>
  <si>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</si>
  <si>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</si>
  <si>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</si>
  <si>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</si>
  <si>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</si>
  <si>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</si>
  <si>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</si>
  <si>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</si>
  <si>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</si>
  <si>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</si>
  <si>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</si>
  <si>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</si>
  <si>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</si>
  <si>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</si>
  <si>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</si>
  <si>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</si>
  <si>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</si>
  <si>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</si>
  <si>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</si>
  <si>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</si>
  <si>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</si>
  <si>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</si>
  <si>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</si>
  <si>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</si>
  <si>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</si>
  <si>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</si>
  <si>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</si>
  <si>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</si>
  <si>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</si>
  <si>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</si>
  <si>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</si>
  <si>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</si>
  <si>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</si>
  <si>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</si>
  <si>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</si>
  <si>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</si>
  <si>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</si>
  <si>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</si>
  <si>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</si>
  <si>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</si>
  <si>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</si>
  <si>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</si>
  <si>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</si>
  <si>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</si>
  <si>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</si>
  <si>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</si>
  <si>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</si>
  <si>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</si>
  <si>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</si>
  <si>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</si>
  <si>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</si>
  <si>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</si>
  <si>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</si>
  <si>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</si>
  <si>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</si>
  <si>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</si>
  <si>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</si>
  <si>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</si>
  <si>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</si>
  <si>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</si>
  <si>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</si>
  <si>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</si>
  <si>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</si>
  <si>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</si>
  <si>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</si>
  <si>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</si>
  <si>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</si>
  <si>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</si>
  <si>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</si>
  <si>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</si>
  <si>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</si>
  <si>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</si>
  <si>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</si>
  <si>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</si>
  <si>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</si>
  <si>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</si>
  <si>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</si>
  <si>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</si>
  <si>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</si>
  <si>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</si>
  <si>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</si>
  <si>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</si>
  <si>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</si>
  <si>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</si>
  <si>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</si>
  <si>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</si>
  <si>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</si>
  <si>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</si>
  <si>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</si>
  <si>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</si>
  <si>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</si>
  <si>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</si>
  <si>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</si>
  <si>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</si>
  <si>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</si>
  <si>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</si>
  <si>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</si>
  <si>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</si>
  <si>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</si>
  <si>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</si>
  <si>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</si>
  <si>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</si>
  <si>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</si>
  <si>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</si>
  <si>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</si>
  <si>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</si>
  <si>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</si>
  <si>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</si>
  <si>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</si>
  <si>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</si>
  <si>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</si>
  <si>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</si>
  <si>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</si>
  <si>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</si>
  <si>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</si>
  <si>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</si>
  <si>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</si>
  <si>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</si>
  <si>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</si>
  <si>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</si>
  <si>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</si>
  <si>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</si>
  <si>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</si>
  <si>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</si>
  <si>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</si>
  <si>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</si>
  <si>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</si>
  <si>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</si>
  <si>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</si>
  <si>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</si>
  <si>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</si>
  <si>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</si>
  <si>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</si>
  <si>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</si>
  <si>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</si>
  <si>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</si>
  <si>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</si>
  <si>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</si>
  <si>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</si>
  <si>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</si>
  <si>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</si>
  <si>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</si>
  <si>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</si>
  <si>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</si>
  <si>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</si>
  <si>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</si>
  <si>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</si>
  <si>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</si>
  <si>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</si>
  <si>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</si>
  <si>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</si>
  <si>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</si>
  <si>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</si>
  <si>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</si>
  <si>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</si>
  <si>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</si>
  <si>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</si>
  <si>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</si>
  <si>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</si>
  <si>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</si>
  <si>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</si>
  <si>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</si>
  <si>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</si>
  <si>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</si>
  <si>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</si>
  <si>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</si>
  <si>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</si>
  <si>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</si>
  <si>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</si>
  <si>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</si>
  <si>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</si>
  <si>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</si>
  <si>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</si>
  <si>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</si>
  <si>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</si>
  <si>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</si>
  <si>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</si>
  <si>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</si>
  <si>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</si>
  <si>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</si>
  <si>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</si>
  <si>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</si>
  <si>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</si>
  <si>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</si>
  <si>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</si>
  <si>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</si>
  <si>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</si>
  <si>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</si>
  <si>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</si>
  <si>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</si>
  <si>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</si>
  <si>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</si>
  <si>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</si>
  <si>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</si>
  <si>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</si>
  <si>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</si>
  <si>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</si>
  <si>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</si>
  <si>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</si>
  <si>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</si>
  <si>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</si>
  <si>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</si>
  <si>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</si>
  <si>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</si>
  <si>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</si>
  <si>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</si>
  <si>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</si>
  <si>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</si>
  <si>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</si>
  <si>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</si>
  <si>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</si>
  <si>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</si>
  <si>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</si>
  <si>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</si>
  <si>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</si>
  <si>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</si>
  <si>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</si>
  <si>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</si>
  <si>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</si>
  <si>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</si>
  <si>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</si>
  <si>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</si>
  <si>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</si>
  <si>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</si>
  <si>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</si>
  <si>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</si>
  <si>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</si>
  <si>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</si>
  <si>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</si>
  <si>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</si>
  <si>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</si>
  <si>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</si>
  <si>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</si>
  <si>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</si>
  <si>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</si>
  <si>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</si>
  <si>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</si>
  <si>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</si>
  <si>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</si>
  <si>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</si>
  <si>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</si>
  <si>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</si>
  <si>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</si>
  <si>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</si>
  <si>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</si>
  <si>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</si>
  <si>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</si>
  <si>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</si>
  <si>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</si>
  <si>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</si>
  <si>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</si>
  <si>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</si>
  <si>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</si>
  <si>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</si>
  <si>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</si>
  <si>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</si>
  <si>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</si>
  <si>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</si>
  <si>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</si>
  <si>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</si>
  <si>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</si>
  <si>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</si>
  <si>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</si>
  <si>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</si>
  <si>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</si>
  <si>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</si>
  <si>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</si>
  <si>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</si>
  <si>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</si>
  <si>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</si>
  <si>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</si>
  <si>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</si>
  <si>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</si>
  <si>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</si>
  <si>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</si>
  <si>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</si>
  <si>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</si>
  <si>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</si>
  <si>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</si>
  <si>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</si>
  <si>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</si>
  <si>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</si>
  <si>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</si>
  <si>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</si>
  <si>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</si>
  <si>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</si>
  <si>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</si>
  <si>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</si>
  <si>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</si>
  <si>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</si>
  <si>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</si>
  <si>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</si>
  <si>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</si>
  <si>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</si>
  <si>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</si>
  <si>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</si>
  <si>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</si>
  <si>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</si>
  <si>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</si>
  <si>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</si>
  <si>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</si>
  <si>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</si>
  <si>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</si>
  <si>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</si>
  <si>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</si>
  <si>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</si>
  <si>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</si>
  <si>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</si>
  <si>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</si>
  <si>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</si>
  <si>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</si>
  <si>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</si>
  <si>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</si>
  <si>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</si>
  <si>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</si>
  <si>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</si>
  <si>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</si>
  <si>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</si>
  <si>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</si>
  <si>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</si>
  <si>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</si>
  <si>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</si>
  <si>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</si>
  <si>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</si>
  <si>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</si>
  <si>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</si>
  <si>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</si>
  <si>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</si>
  <si>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</si>
  <si>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</si>
  <si>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</si>
  <si>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</si>
  <si>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</si>
  <si>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</si>
  <si>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</si>
  <si>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</si>
  <si>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</si>
  <si>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</si>
  <si>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</si>
  <si>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</si>
  <si>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</si>
  <si>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</si>
  <si>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</si>
  <si>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</si>
  <si>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</si>
  <si>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</si>
  <si>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</si>
  <si>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</si>
  <si>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</si>
  <si>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</si>
  <si>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</si>
  <si>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</si>
  <si>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</si>
  <si>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</si>
  <si>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</si>
  <si>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</si>
  <si>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</si>
  <si>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</si>
  <si>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</si>
  <si>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</si>
  <si>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</si>
  <si>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</si>
  <si>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</si>
  <si>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</si>
  <si>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</si>
  <si>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</si>
  <si>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</si>
  <si>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</si>
  <si>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</si>
  <si>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</si>
  <si>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</si>
  <si>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</si>
  <si>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</si>
  <si>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</si>
  <si>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</si>
  <si>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</si>
  <si>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</si>
  <si>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</si>
  <si>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</si>
  <si>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</si>
  <si>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</si>
  <si>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</si>
  <si>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</si>
  <si>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</si>
  <si>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</si>
  <si>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</si>
  <si>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</si>
  <si>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</si>
  <si>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</si>
  <si>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</si>
  <si>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</si>
  <si>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</si>
  <si>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</si>
  <si>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</si>
  <si>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</si>
  <si>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</si>
  <si>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</si>
  <si>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</si>
  <si>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</si>
  <si>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</si>
  <si>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</si>
  <si>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</si>
  <si>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</si>
  <si>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</si>
  <si>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</si>
  <si>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</si>
  <si>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</si>
  <si>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</si>
  <si>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</si>
  <si>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</si>
  <si>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</si>
  <si>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</si>
  <si>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</si>
  <si>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</si>
  <si>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</si>
  <si>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</si>
  <si>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</si>
  <si>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</si>
  <si>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</si>
  <si>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</si>
  <si>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</si>
  <si>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</si>
  <si>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</si>
  <si>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</si>
  <si>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</si>
  <si>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</si>
  <si>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</si>
  <si>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</si>
  <si>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</si>
  <si>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</si>
  <si>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</si>
  <si>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</si>
  <si>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</si>
  <si>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</si>
  <si>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</si>
  <si>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</si>
  <si>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</si>
  <si>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</si>
  <si>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</si>
  <si>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</si>
  <si>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</si>
  <si>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</si>
  <si>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</si>
  <si>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</si>
  <si>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</si>
  <si>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</si>
  <si>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</si>
  <si>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</si>
  <si>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</si>
  <si>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</si>
  <si>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</si>
  <si>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</si>
  <si>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</si>
  <si>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</si>
  <si>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</si>
  <si>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</si>
  <si>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</si>
  <si>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</si>
  <si>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</si>
  <si>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</si>
  <si>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</si>
  <si>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</si>
  <si>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</si>
  <si>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</si>
  <si>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</si>
  <si>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</si>
  <si>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</si>
  <si>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</si>
  <si>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</si>
  <si>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</si>
  <si>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</si>
  <si>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</si>
  <si>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</si>
  <si>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</si>
  <si>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</si>
  <si>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</si>
  <si>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</si>
  <si>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</si>
  <si>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</si>
  <si>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</si>
  <si>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</si>
  <si>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</si>
  <si>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</si>
  <si>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</si>
  <si>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</si>
  <si>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</si>
  <si>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</si>
  <si>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</si>
  <si>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</si>
  <si>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</si>
  <si>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</si>
  <si>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</si>
  <si>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</si>
  <si>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</si>
  <si>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</si>
  <si>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</si>
  <si>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</si>
  <si>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</si>
  <si>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</si>
  <si>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</si>
  <si>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</si>
  <si>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</si>
  <si>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</si>
  <si>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</si>
  <si>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</si>
  <si>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</si>
  <si>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</si>
  <si>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</si>
  <si>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</si>
  <si>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</si>
  <si>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</si>
  <si>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</si>
  <si>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</si>
  <si>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</si>
  <si>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</si>
  <si>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</si>
  <si>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</si>
  <si>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</si>
  <si>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</si>
  <si>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</si>
  <si>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</si>
  <si>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</si>
  <si>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</si>
  <si>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</si>
  <si>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</si>
  <si>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</si>
  <si>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</si>
  <si>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</si>
  <si>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</si>
  <si>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</si>
  <si>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</si>
  <si>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</si>
  <si>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</si>
  <si>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</si>
  <si>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</si>
  <si>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</si>
  <si>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</si>
  <si>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</si>
  <si>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</si>
  <si>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</si>
  <si>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</si>
  <si>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</si>
  <si>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</si>
  <si>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</si>
  <si>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</si>
  <si>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</si>
  <si>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</si>
  <si>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</si>
  <si>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</si>
  <si>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</si>
  <si>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</si>
  <si>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</si>
  <si>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</si>
  <si>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</si>
  <si>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</si>
  <si>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</si>
  <si>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</si>
  <si>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</si>
  <si>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</si>
  <si>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</si>
  <si>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</si>
  <si>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</si>
  <si>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</si>
  <si>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</si>
  <si>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</si>
  <si>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</si>
  <si>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</si>
  <si>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</si>
  <si>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</si>
  <si>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</si>
  <si>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</si>
  <si>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</si>
  <si>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</si>
  <si>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</si>
  <si>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</si>
  <si>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</si>
  <si>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</si>
  <si>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</si>
  <si>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</si>
  <si>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</si>
  <si>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</si>
  <si>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</si>
  <si>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</si>
  <si>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</si>
  <si>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</si>
  <si>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</si>
  <si>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</si>
  <si>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</si>
  <si>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</si>
  <si>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</si>
  <si>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</si>
  <si>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</si>
  <si>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</si>
  <si>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</si>
  <si>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</si>
  <si>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</si>
  <si>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</si>
  <si>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</si>
  <si>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</si>
  <si>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</si>
  <si>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</si>
  <si>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</si>
  <si>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</si>
  <si>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</si>
  <si>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</si>
  <si>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</si>
  <si>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</si>
  <si>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</si>
  <si>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</si>
  <si>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</si>
  <si>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</si>
  <si>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</si>
  <si>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</si>
  <si>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</si>
  <si>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</si>
  <si>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</si>
  <si>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</si>
  <si>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</si>
  <si>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</si>
  <si>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</si>
  <si>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</si>
  <si>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</si>
  <si>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</si>
  <si>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</si>
  <si>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</si>
  <si>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</si>
  <si>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</si>
  <si>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</si>
  <si>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</si>
  <si>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</si>
  <si>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</si>
  <si>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</si>
  <si>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</si>
  <si>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</si>
  <si>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</si>
  <si>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</si>
  <si>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</si>
  <si>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</si>
  <si>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</si>
  <si>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</si>
  <si>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</si>
  <si>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</si>
  <si>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</si>
  <si>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</si>
  <si>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</si>
  <si>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</si>
  <si>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</si>
  <si>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</si>
  <si>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</si>
  <si>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</si>
  <si>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</si>
  <si>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</si>
  <si>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</si>
  <si>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</si>
  <si>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</si>
  <si>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</si>
  <si>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</si>
  <si>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</si>
  <si>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</si>
  <si>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</si>
  <si>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</si>
  <si>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</si>
  <si>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</si>
  <si>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</si>
  <si>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</si>
  <si>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</si>
  <si>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</si>
  <si>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</si>
  <si>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</si>
  <si>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</si>
  <si>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</si>
  <si>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</si>
  <si>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</si>
  <si>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</si>
  <si>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</si>
  <si>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</si>
  <si>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</si>
  <si>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</si>
  <si>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</si>
  <si>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</si>
  <si>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</si>
  <si>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</si>
  <si>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</si>
  <si>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</si>
  <si>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</si>
  <si>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</si>
  <si>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</si>
  <si>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</si>
  <si>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</si>
  <si>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</si>
  <si>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</si>
  <si>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</si>
  <si>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</si>
  <si>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</si>
  <si>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</si>
  <si>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</si>
  <si>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</si>
  <si>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</si>
  <si>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</si>
  <si>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</si>
  <si>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</si>
  <si>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</si>
  <si>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</si>
  <si>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</si>
  <si>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</si>
  <si>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</si>
  <si>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</si>
  <si>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</si>
  <si>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</si>
  <si>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</si>
  <si>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</si>
  <si>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</si>
  <si>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</si>
  <si>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</si>
  <si>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</si>
  <si>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</si>
  <si>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</si>
  <si>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</si>
  <si>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</si>
  <si>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</si>
  <si>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</si>
  <si>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</si>
  <si>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</si>
  <si>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</si>
  <si>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</si>
  <si>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</si>
  <si>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</si>
  <si>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</si>
  <si>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</si>
  <si>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</si>
  <si>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</si>
  <si>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</si>
  <si>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</si>
  <si>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</si>
  <si>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</si>
  <si>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</si>
  <si>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</si>
  <si>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</si>
  <si>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</si>
  <si>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</si>
  <si>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</si>
  <si>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</si>
  <si>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</si>
  <si>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</si>
  <si>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</si>
  <si>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</si>
  <si>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</si>
  <si>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</si>
  <si>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</si>
  <si>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</si>
  <si>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</si>
  <si>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</si>
  <si>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</si>
  <si>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</si>
  <si>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</si>
  <si>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</si>
  <si>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</si>
  <si>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</si>
  <si>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</si>
  <si>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</si>
  <si>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</si>
  <si>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</si>
  <si>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</si>
  <si>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</si>
  <si>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</si>
  <si>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</si>
  <si>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</si>
  <si>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</si>
  <si>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</si>
  <si>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</si>
  <si>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</si>
  <si>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</si>
  <si>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</si>
  <si>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</si>
  <si>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</si>
  <si>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</si>
  <si>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</si>
  <si>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</si>
  <si>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</si>
  <si>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</si>
  <si>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</si>
  <si>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</si>
  <si>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</si>
  <si>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</si>
  <si>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</si>
  <si>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</si>
  <si>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</si>
  <si>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</si>
  <si>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</si>
  <si>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</si>
  <si>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</si>
  <si>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</si>
  <si>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</si>
  <si>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</si>
  <si>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</si>
  <si>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</si>
  <si>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</si>
  <si>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</si>
  <si>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</si>
  <si>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</si>
  <si>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</si>
  <si>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</si>
  <si>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</si>
  <si>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</si>
  <si>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</si>
  <si>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</si>
  <si>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</si>
  <si>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</si>
  <si>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</si>
  <si>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</si>
  <si>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</si>
  <si>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</si>
  <si>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</si>
  <si>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</si>
  <si>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</si>
  <si>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</si>
  <si>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</si>
  <si>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</si>
  <si>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</si>
  <si>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</si>
  <si>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</si>
  <si>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</si>
  <si>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</si>
  <si>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</si>
  <si>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</si>
  <si>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</si>
  <si>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</si>
  <si>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</si>
  <si>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</si>
  <si>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</si>
  <si>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</si>
  <si>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</si>
  <si>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</si>
  <si>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</si>
  <si>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</si>
  <si>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</si>
  <si>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</si>
  <si>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</si>
  <si>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</si>
  <si>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</si>
  <si>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</si>
  <si>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</si>
  <si>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</si>
  <si>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</si>
  <si>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</si>
  <si>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</si>
  <si>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</si>
  <si>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</si>
  <si>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</si>
  <si>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</si>
  <si>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</si>
  <si>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</si>
  <si>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</si>
  <si>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</si>
  <si>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</si>
  <si>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</si>
  <si>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</si>
  <si>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</si>
  <si>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</si>
  <si>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</si>
  <si>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</si>
  <si>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</si>
  <si>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</si>
  <si>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</si>
  <si>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</si>
  <si>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</si>
  <si>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</si>
  <si>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</si>
  <si>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</si>
  <si>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</si>
  <si>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</si>
  <si>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</si>
  <si>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</si>
  <si>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</si>
  <si>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</si>
  <si>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</si>
  <si>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</si>
  <si>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</si>
  <si>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</si>
  <si>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</si>
  <si>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</si>
  <si>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</si>
  <si>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</si>
  <si>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</si>
  <si>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</si>
  <si>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</si>
  <si>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</si>
  <si>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</si>
  <si>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</si>
  <si>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</si>
  <si>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</si>
  <si>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</si>
  <si>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</si>
  <si>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</si>
  <si>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</si>
  <si>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</si>
  <si>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</si>
  <si>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</si>
  <si>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</si>
  <si>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</si>
  <si>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</si>
  <si>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</si>
  <si>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</si>
  <si>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</si>
  <si>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</si>
  <si>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</si>
  <si>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</si>
  <si>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</si>
  <si>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</si>
  <si>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</si>
  <si>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</si>
  <si>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</si>
  <si>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</si>
  <si>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</si>
  <si>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</si>
  <si>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</si>
  <si>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</si>
  <si>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</si>
  <si>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</si>
  <si>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</si>
  <si>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</si>
  <si>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</si>
  <si>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</si>
  <si>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</si>
  <si>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</si>
  <si>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</si>
  <si>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</si>
  <si>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</si>
  <si>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</si>
  <si>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</si>
  <si>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</si>
  <si>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</si>
  <si>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</si>
  <si>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</si>
  <si>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</si>
  <si>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</si>
  <si>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</si>
  <si>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</si>
  <si>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</si>
  <si>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</si>
  <si>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</si>
  <si>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</si>
  <si>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</si>
  <si>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</si>
  <si>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</si>
  <si>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</si>
  <si>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</si>
  <si>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</si>
  <si>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</si>
  <si>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</si>
  <si>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</si>
  <si>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</si>
  <si>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</si>
  <si>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</si>
  <si>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</si>
  <si>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</si>
  <si>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</si>
  <si>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</si>
  <si>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</si>
  <si>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</si>
  <si>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</si>
  <si>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</si>
  <si>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</si>
  <si>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</si>
  <si>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</si>
  <si>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</si>
  <si>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</si>
  <si>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</si>
  <si>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</si>
  <si>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</si>
  <si>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</si>
  <si>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</si>
  <si>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</si>
  <si>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</si>
  <si>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</si>
  <si>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</si>
  <si>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</si>
  <si>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</si>
  <si>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</si>
  <si>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</si>
  <si>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</si>
  <si>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</si>
  <si>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</si>
  <si>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</si>
  <si>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</si>
  <si>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</si>
  <si>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</si>
  <si>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</si>
  <si>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</si>
  <si>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</si>
  <si>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</si>
  <si>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</si>
  <si>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</si>
  <si>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</si>
  <si>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</si>
  <si>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</si>
  <si>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</si>
  <si>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</si>
  <si>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</si>
  <si>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</si>
  <si>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</si>
  <si>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</si>
  <si>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</si>
  <si>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</si>
  <si>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</si>
  <si>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</si>
  <si>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</si>
  <si>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</si>
  <si>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</si>
  <si>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</si>
  <si>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</si>
  <si>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</si>
  <si>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</si>
  <si>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</si>
  <si>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</si>
  <si>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</si>
  <si>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</si>
  <si>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</si>
  <si>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</si>
  <si>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</si>
  <si>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</si>
  <si>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</si>
  <si>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</si>
  <si>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</si>
  <si>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</si>
  <si>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</si>
  <si>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</si>
  <si>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</si>
  <si>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</si>
  <si>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</si>
  <si>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</si>
  <si>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</si>
  <si>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</si>
  <si>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</si>
  <si>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</si>
  <si>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</si>
  <si>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</si>
  <si>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</si>
  <si>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</si>
  <si>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</si>
  <si>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</si>
  <si>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</si>
  <si>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</si>
  <si>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</si>
  <si>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</si>
  <si>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</si>
  <si>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</si>
  <si>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</si>
  <si>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</si>
  <si>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</si>
  <si>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</si>
  <si>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</si>
  <si>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</si>
  <si>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</si>
  <si>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</si>
  <si>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</si>
  <si>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</si>
  <si>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</si>
  <si>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</si>
  <si>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</si>
  <si>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</si>
  <si>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</si>
  <si>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</si>
  <si>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</si>
  <si>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</si>
  <si>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</si>
  <si>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</si>
  <si>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</si>
  <si>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</si>
  <si>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</si>
  <si>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</si>
  <si>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</si>
  <si>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</si>
  <si>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</si>
  <si>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</si>
  <si>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</si>
  <si>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</si>
  <si>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</si>
  <si>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</si>
  <si>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</si>
  <si>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</si>
  <si>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</si>
  <si>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</si>
  <si>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</si>
  <si>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</si>
  <si>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</si>
  <si>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</si>
  <si>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</si>
  <si>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</si>
  <si>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</si>
  <si>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</si>
  <si>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</si>
  <si>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</si>
  <si>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</si>
  <si>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</si>
  <si>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</si>
  <si>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</si>
  <si>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</si>
  <si>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</si>
  <si>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</si>
  <si>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</si>
  <si>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</si>
  <si>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</si>
  <si>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</si>
  <si>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</si>
  <si>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</si>
  <si>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</si>
  <si>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</si>
  <si>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</si>
  <si>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</si>
  <si>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</si>
  <si>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</si>
  <si>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</si>
  <si>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</si>
  <si>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</si>
  <si>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</si>
  <si>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</si>
  <si>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</si>
  <si>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</si>
  <si>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</si>
  <si>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</si>
  <si>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</si>
  <si>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</si>
  <si>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</si>
  <si>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</si>
  <si>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</si>
  <si>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</si>
  <si>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</si>
  <si>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</si>
  <si>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</si>
  <si>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</si>
  <si>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</si>
  <si>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</si>
  <si>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</si>
  <si>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</si>
  <si>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</si>
  <si>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</si>
  <si>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</si>
  <si>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</si>
  <si>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</si>
  <si>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</si>
  <si>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</si>
  <si>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</si>
  <si>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</si>
  <si>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</si>
  <si>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</si>
  <si>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</si>
  <si>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</si>
  <si>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</si>
  <si>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</si>
  <si>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</si>
  <si>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</si>
  <si>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</si>
  <si>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</si>
  <si>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</si>
  <si>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</si>
  <si>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</si>
  <si>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</si>
  <si>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</si>
  <si>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</si>
  <si>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</si>
  <si>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</si>
  <si>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</si>
  <si>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</si>
  <si>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</si>
  <si>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</si>
  <si>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</si>
  <si>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</si>
  <si>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</si>
  <si>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</si>
  <si>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</si>
  <si>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</si>
  <si>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</si>
  <si>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</si>
  <si>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</si>
  <si>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</si>
  <si>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</si>
  <si>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</si>
  <si>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</si>
  <si>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</si>
  <si>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</si>
  <si>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</si>
  <si>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</si>
  <si>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</si>
  <si>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</si>
  <si>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</si>
  <si>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</si>
  <si>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</si>
  <si>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</si>
  <si>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</si>
  <si>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</si>
  <si>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</si>
  <si>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</si>
  <si>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</si>
  <si>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</si>
  <si>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</si>
  <si>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</si>
  <si>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</si>
  <si>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</si>
  <si>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</si>
  <si>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</si>
  <si>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</si>
  <si>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</si>
  <si>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</si>
  <si>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</si>
  <si>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</si>
  <si>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</si>
  <si>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</si>
  <si>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</si>
  <si>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</si>
  <si>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</si>
  <si>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</si>
  <si>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</si>
  <si>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</si>
  <si>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</si>
  <si>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</si>
  <si>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</si>
  <si>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</si>
  <si>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</si>
  <si>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</si>
  <si>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</si>
  <si>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</si>
  <si>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</si>
  <si>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</si>
  <si>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</si>
  <si>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</si>
  <si>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</si>
  <si>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</si>
  <si>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</si>
  <si>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</si>
  <si>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</si>
  <si>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</si>
  <si>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</si>
  <si>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</si>
  <si>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</si>
  <si>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</si>
  <si>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</si>
  <si>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</si>
  <si>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</si>
  <si>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</si>
  <si>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</si>
  <si>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</si>
  <si>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</si>
  <si>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</si>
  <si>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</si>
  <si>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</si>
  <si>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</si>
  <si>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</si>
  <si>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</si>
  <si>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</si>
  <si>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</si>
  <si>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</si>
  <si>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</si>
  <si>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</si>
  <si>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</si>
  <si>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</si>
  <si>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</si>
  <si>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</si>
  <si>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</si>
  <si>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</si>
  <si>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</si>
  <si>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</si>
  <si>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</si>
  <si>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</si>
  <si>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</si>
  <si>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</si>
  <si>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</si>
  <si>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</si>
  <si>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</si>
  <si>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</si>
  <si>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</si>
  <si>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</si>
  <si>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</si>
  <si>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</si>
  <si>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</si>
  <si>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</si>
  <si>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</si>
  <si>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</si>
  <si>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</si>
  <si>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</si>
  <si>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</si>
  <si>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</si>
  <si>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</si>
  <si>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</si>
  <si>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</si>
  <si>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</si>
  <si>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</si>
  <si>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</si>
  <si>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</si>
  <si>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</si>
  <si>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</si>
  <si>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</si>
  <si>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</si>
  <si>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</si>
  <si>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</si>
  <si>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</si>
  <si>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</si>
  <si>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</si>
  <si>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</si>
  <si>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</si>
  <si>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</si>
  <si>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</si>
  <si>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</si>
  <si>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</si>
  <si>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</si>
  <si>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</si>
  <si>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</si>
  <si>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</si>
  <si>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</si>
  <si>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</si>
  <si>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</si>
  <si>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</si>
  <si>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</si>
  <si>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</si>
  <si>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</si>
  <si>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</si>
  <si>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</si>
  <si>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</si>
  <si>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</si>
  <si>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</si>
  <si>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</si>
  <si>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</si>
  <si>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</si>
  <si>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</si>
  <si>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</si>
  <si>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</si>
  <si>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</si>
  <si>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</si>
  <si>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</si>
  <si>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</si>
  <si>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</si>
  <si>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</si>
  <si>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</si>
  <si>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</si>
  <si>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</si>
  <si>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</si>
  <si>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</si>
  <si>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</si>
  <si>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</si>
  <si>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</si>
  <si>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</si>
  <si>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</si>
  <si>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</si>
  <si>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</si>
  <si>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</si>
  <si>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</si>
  <si>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</si>
  <si>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</si>
  <si>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</si>
  <si>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</si>
  <si>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</si>
  <si>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</si>
  <si>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</si>
  <si>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</si>
  <si>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</si>
  <si>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</si>
  <si>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</si>
  <si>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</si>
  <si>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</si>
  <si>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</si>
  <si>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</si>
  <si>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</si>
  <si>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</si>
  <si>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</si>
  <si>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</si>
  <si>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</si>
  <si>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</si>
  <si>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</si>
  <si>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</si>
  <si>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</si>
  <si>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</si>
  <si>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</si>
  <si>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</si>
  <si>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</si>
  <si>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</si>
  <si>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</si>
  <si>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</si>
  <si>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</si>
  <si>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</si>
  <si>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</si>
  <si>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</si>
  <si>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</si>
  <si>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</si>
  <si>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</si>
  <si>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</si>
  <si>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</si>
  <si>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</si>
  <si>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</si>
  <si>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</si>
  <si>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</si>
  <si>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</si>
  <si>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</si>
  <si>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</si>
  <si>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</si>
  <si>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</si>
  <si>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</si>
  <si>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</si>
  <si>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</si>
  <si>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</si>
  <si>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</si>
  <si>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</si>
  <si>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</si>
  <si>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</si>
  <si>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</si>
  <si>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</si>
  <si>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</si>
  <si>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</si>
  <si>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</si>
  <si>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</si>
  <si>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</si>
  <si>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</si>
  <si>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</si>
  <si>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</si>
  <si>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</si>
  <si>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</si>
  <si>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</si>
  <si>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</si>
  <si>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</si>
  <si>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</si>
  <si>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</si>
  <si>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</si>
  <si>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</si>
  <si>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</si>
  <si>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</si>
  <si>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</si>
  <si>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</si>
  <si>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</si>
  <si>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</si>
  <si>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</si>
  <si>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</si>
  <si>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</si>
  <si>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</si>
  <si>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</si>
  <si>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</si>
  <si>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</si>
  <si>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</si>
  <si>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</si>
  <si>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</si>
  <si>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</si>
  <si>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</si>
  <si>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</si>
  <si>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</si>
  <si>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</si>
  <si>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</si>
  <si>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</si>
  <si>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</si>
  <si>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</si>
  <si>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</si>
  <si>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</si>
  <si>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</si>
  <si>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</si>
  <si>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</si>
  <si>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</si>
  <si>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</si>
  <si>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</si>
  <si>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</si>
  <si>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</si>
  <si>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</si>
  <si>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</si>
  <si>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</si>
  <si>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</si>
  <si>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</si>
  <si>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</si>
  <si>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</si>
  <si>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</si>
  <si>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</si>
  <si>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</si>
  <si>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</si>
  <si>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</si>
  <si>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</si>
  <si>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</si>
  <si>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</si>
  <si>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</si>
  <si>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</si>
  <si>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</si>
  <si>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</si>
  <si>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</si>
  <si>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</si>
  <si>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</si>
  <si>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</si>
  <si>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</si>
  <si>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</si>
  <si>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</si>
  <si>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</si>
  <si>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</si>
  <si>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</si>
  <si>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</si>
  <si>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</si>
  <si>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</si>
  <si>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</si>
  <si>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</si>
  <si>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</si>
  <si>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</si>
  <si>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</si>
  <si>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</si>
  <si>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</si>
  <si>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</si>
  <si>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</si>
  <si>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</si>
  <si>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</si>
  <si>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</si>
  <si>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</si>
  <si>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</si>
  <si>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</si>
  <si>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</si>
  <si>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</si>
  <si>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</si>
  <si>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</si>
  <si>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</si>
  <si>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</si>
  <si>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</si>
  <si>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</si>
  <si>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</si>
  <si>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</si>
  <si>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</si>
  <si>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</si>
  <si>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</si>
  <si>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</si>
  <si>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</si>
  <si>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</si>
  <si>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</si>
  <si>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</si>
  <si>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</si>
  <si>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</si>
  <si>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</si>
  <si>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</si>
  <si>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</si>
  <si>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</si>
  <si>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</si>
  <si>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</si>
  <si>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</si>
  <si>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</si>
  <si>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</si>
  <si>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</si>
  <si>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</si>
  <si>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</si>
  <si>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</si>
  <si>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</si>
  <si>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</si>
  <si>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</si>
  <si>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</si>
  <si>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</si>
  <si>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</si>
  <si>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</si>
  <si>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</si>
  <si>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</si>
  <si>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</si>
  <si>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</si>
  <si>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</si>
  <si>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</si>
  <si>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</si>
  <si>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</si>
  <si>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</si>
  <si>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</si>
  <si>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</si>
  <si>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</si>
  <si>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</si>
  <si>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</si>
  <si>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</si>
  <si>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</si>
  <si>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</si>
  <si>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</si>
  <si>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</si>
  <si>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</si>
  <si>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</si>
  <si>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</si>
  <si>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</si>
  <si>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</si>
  <si>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</si>
  <si>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</si>
  <si>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</si>
  <si>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</si>
  <si>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</si>
  <si>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</si>
  <si>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</si>
  <si>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</si>
  <si>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</si>
  <si>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</si>
  <si>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</si>
  <si>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</si>
  <si>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</si>
  <si>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</si>
  <si>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</si>
  <si>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</si>
  <si>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</si>
  <si>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</si>
  <si>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</si>
  <si>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</si>
  <si>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</si>
  <si>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</si>
  <si>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</si>
  <si>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</si>
  <si>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</si>
  <si>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</si>
  <si>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</si>
  <si>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</si>
  <si>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</si>
  <si>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</si>
  <si>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</si>
  <si>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</si>
  <si>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</si>
  <si>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</si>
  <si>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</si>
  <si>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</si>
  <si>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</si>
  <si>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</si>
  <si>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</si>
  <si>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</si>
  <si>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</si>
  <si>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</si>
  <si>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</si>
  <si>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</si>
  <si>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</si>
  <si>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</si>
  <si>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</si>
  <si>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</si>
  <si>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</si>
  <si>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</si>
  <si>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</si>
  <si>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</si>
  <si>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</si>
  <si>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</si>
  <si>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</si>
  <si>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</si>
  <si>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</si>
  <si>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</si>
  <si>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</si>
  <si>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</si>
  <si>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</si>
  <si>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</si>
  <si>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</si>
  <si>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</si>
  <si>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</si>
  <si>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</si>
  <si>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</si>
  <si>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</si>
  <si>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</si>
  <si>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</si>
  <si>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</si>
  <si>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</si>
  <si>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</si>
  <si>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</si>
  <si>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</si>
  <si>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</si>
  <si>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</si>
  <si>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</si>
  <si>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</si>
  <si>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</si>
  <si>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</si>
  <si>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</si>
  <si>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</si>
  <si>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</si>
  <si>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</si>
  <si>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</si>
  <si>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</si>
  <si>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</si>
  <si>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</si>
  <si>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</si>
  <si>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</si>
  <si>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</si>
  <si>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</si>
  <si>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</si>
  <si>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</si>
  <si>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</si>
  <si>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</si>
  <si>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</si>
  <si>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</si>
  <si>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</si>
  <si>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</si>
  <si>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</si>
  <si>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</si>
  <si>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</si>
  <si>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</si>
  <si>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</si>
  <si>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</si>
  <si>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</si>
  <si>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</si>
  <si>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</si>
  <si>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</si>
  <si>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</si>
  <si>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</si>
  <si>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</si>
  <si>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</si>
  <si>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</si>
  <si>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</si>
  <si>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</si>
  <si>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</si>
  <si>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</si>
  <si>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</si>
  <si>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</si>
  <si>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</si>
  <si>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</si>
  <si>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</si>
  <si>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</si>
  <si>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</si>
  <si>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</si>
  <si>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</si>
  <si>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</si>
  <si>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</si>
  <si>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</si>
  <si>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</si>
  <si>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</si>
  <si>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</si>
  <si>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</si>
  <si>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</si>
  <si>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</si>
  <si>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</si>
  <si>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</si>
  <si>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</si>
  <si>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</si>
  <si>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</si>
  <si>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</si>
  <si>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</si>
  <si>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</si>
  <si>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</si>
  <si>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</si>
  <si>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</si>
  <si>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</si>
  <si>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</si>
  <si>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</si>
  <si>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</si>
  <si>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</si>
  <si>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</si>
  <si>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</si>
  <si>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</si>
  <si>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</si>
  <si>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</si>
  <si>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</si>
  <si>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</si>
  <si>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</si>
  <si>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</si>
  <si>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</si>
  <si>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</si>
  <si>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</si>
  <si>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</si>
  <si>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</si>
  <si>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</si>
  <si>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</si>
  <si>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</si>
  <si>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</si>
  <si>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</si>
  <si>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</si>
  <si>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</si>
  <si>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</si>
  <si>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</si>
  <si>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</si>
  <si>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</si>
  <si>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</si>
  <si>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</si>
  <si>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</si>
  <si>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</si>
  <si>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</si>
  <si>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</si>
  <si>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</si>
  <si>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</si>
  <si>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</si>
  <si>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</si>
  <si>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</si>
  <si>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</si>
  <si>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</si>
  <si>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</si>
  <si>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</si>
  <si>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</si>
  <si>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</si>
  <si>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</si>
  <si>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</si>
  <si>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</si>
  <si>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</si>
  <si>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</si>
  <si>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</si>
  <si>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</si>
  <si>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</si>
  <si>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</si>
  <si>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</si>
  <si>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</si>
  <si>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</si>
  <si>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</si>
  <si>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</si>
  <si>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</si>
  <si>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</si>
  <si>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</si>
  <si>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</si>
  <si>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</si>
  <si>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</si>
  <si>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</si>
  <si>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</si>
  <si>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</si>
  <si>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</si>
  <si>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</si>
  <si>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</si>
  <si>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</si>
  <si>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</si>
  <si>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</si>
  <si>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</si>
  <si>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</si>
  <si>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</si>
  <si>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</si>
  <si>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</si>
  <si>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</si>
  <si>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</si>
  <si>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</si>
  <si>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</si>
  <si>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</si>
  <si>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</si>
  <si>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</si>
  <si>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</si>
  <si>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</si>
  <si>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</si>
  <si>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</si>
  <si>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</si>
  <si>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</si>
  <si>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</si>
  <si>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</si>
  <si>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</si>
  <si>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</si>
  <si>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</si>
  <si>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</si>
  <si>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</si>
  <si>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</si>
  <si>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</si>
  <si>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</si>
  <si>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</si>
  <si>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</si>
  <si>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</si>
  <si>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</si>
  <si>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</si>
  <si>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</si>
  <si>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</si>
  <si>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</si>
  <si>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</si>
  <si>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</si>
  <si>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</si>
  <si>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</si>
  <si>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</si>
  <si>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</si>
  <si>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</si>
  <si>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</si>
  <si>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</si>
  <si>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</si>
  <si>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</si>
  <si>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</si>
  <si>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</si>
  <si>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</si>
  <si>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</si>
  <si>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</si>
  <si>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</si>
  <si>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</si>
  <si>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</si>
  <si>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</si>
  <si>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</si>
  <si>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</si>
  <si>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</si>
  <si>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</si>
  <si>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</si>
  <si>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</si>
  <si>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</si>
  <si>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</si>
  <si>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</si>
  <si>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</si>
  <si>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</si>
  <si>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</si>
  <si>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</si>
  <si>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</si>
  <si>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</si>
  <si>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</si>
  <si>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</si>
  <si>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</si>
  <si>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</si>
  <si>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</si>
  <si>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</si>
  <si>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</si>
  <si>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</si>
  <si>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</si>
  <si>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</si>
  <si>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</si>
  <si>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</si>
  <si>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</si>
  <si>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</si>
  <si>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</si>
  <si>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</si>
  <si>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</si>
  <si>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</si>
  <si>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</si>
  <si>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</si>
  <si>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</si>
  <si>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</si>
  <si>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</si>
  <si>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</si>
  <si>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</si>
  <si>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</si>
  <si>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</si>
  <si>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</si>
  <si>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</si>
  <si>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</si>
  <si>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</si>
  <si>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</si>
  <si>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</si>
  <si>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</si>
  <si>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</si>
  <si>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</si>
  <si>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</si>
  <si>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</si>
  <si>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</si>
  <si>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</si>
  <si>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</si>
  <si>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</si>
  <si>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</si>
  <si>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</si>
  <si>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</si>
  <si>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</si>
  <si>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</si>
  <si>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</si>
  <si>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</si>
  <si>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</si>
  <si>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</si>
  <si>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</si>
  <si>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</si>
  <si>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</si>
  <si>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</si>
  <si>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</si>
  <si>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</si>
  <si>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</si>
  <si>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</si>
  <si>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</si>
  <si>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</si>
  <si>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</si>
  <si>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</si>
  <si>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</si>
  <si>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</si>
  <si>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</si>
  <si>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</si>
  <si>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</si>
  <si>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</si>
  <si>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</si>
  <si>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</si>
  <si>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</si>
  <si>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</si>
  <si>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</si>
  <si>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</si>
  <si>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</si>
  <si>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</si>
  <si>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</si>
  <si>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</si>
  <si>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</si>
  <si>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</si>
  <si>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</si>
  <si>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</si>
  <si>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</si>
  <si>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</si>
  <si>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</si>
  <si>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</si>
  <si>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</si>
  <si>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</si>
  <si>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</si>
  <si>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</si>
  <si>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</si>
  <si>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</si>
  <si>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</si>
  <si>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</si>
  <si>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</si>
  <si>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</si>
  <si>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</si>
  <si>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</si>
  <si>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</si>
  <si>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</si>
  <si>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</si>
  <si>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</si>
  <si>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</si>
  <si>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</si>
  <si>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</si>
  <si>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</si>
  <si>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</si>
  <si>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</si>
  <si>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</si>
  <si>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</si>
  <si>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</si>
  <si>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</si>
  <si>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</si>
  <si>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</si>
  <si>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</si>
  <si>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</si>
  <si>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</si>
  <si>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</si>
  <si>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</si>
  <si>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</si>
  <si>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</si>
  <si>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</si>
  <si>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</si>
  <si>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</si>
  <si>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</si>
  <si>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</si>
  <si>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</si>
  <si>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</si>
  <si>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</si>
  <si>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</si>
  <si>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</si>
  <si>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</si>
  <si>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</si>
  <si>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</si>
  <si>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</si>
  <si>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</si>
  <si>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</si>
  <si>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</si>
  <si>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</si>
  <si>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</si>
  <si>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</si>
  <si>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</si>
  <si>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</si>
  <si>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</si>
  <si>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</si>
  <si>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</si>
  <si>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</si>
  <si>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</si>
  <si>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</si>
  <si>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</si>
  <si>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</si>
  <si>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</si>
  <si>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</si>
  <si>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</si>
  <si>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</si>
  <si>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</si>
  <si>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</si>
  <si>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</si>
  <si>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</si>
  <si>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</si>
  <si>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</si>
  <si>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</si>
  <si>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</si>
  <si>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</si>
  <si>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</si>
  <si>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</si>
  <si>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</si>
  <si>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</si>
  <si>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</si>
  <si>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</si>
  <si>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</si>
  <si>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</si>
  <si>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</si>
  <si>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</si>
  <si>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</si>
  <si>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</si>
  <si>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</si>
  <si>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</si>
  <si>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</si>
  <si>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</si>
  <si>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</si>
  <si>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</si>
  <si>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</si>
  <si>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</si>
  <si>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</si>
  <si>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</si>
  <si>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</si>
  <si>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</si>
  <si>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</si>
  <si>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</si>
  <si>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</si>
  <si>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</si>
  <si>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</si>
  <si>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</si>
  <si>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</si>
  <si>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</si>
  <si>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</si>
  <si>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</si>
  <si>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</si>
  <si>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</si>
  <si>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</si>
  <si>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</si>
  <si>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</si>
  <si>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</si>
  <si>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</si>
  <si>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</si>
  <si>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</si>
  <si>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</si>
  <si>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</si>
  <si>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</si>
  <si>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</si>
  <si>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</si>
  <si>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</si>
  <si>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</si>
  <si>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</si>
  <si>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</si>
  <si>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</si>
  <si>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</si>
  <si>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</si>
  <si>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</si>
  <si>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</si>
  <si>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</si>
  <si>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</si>
  <si>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</si>
  <si>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</si>
  <si>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</si>
  <si>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</si>
  <si>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</si>
  <si>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</si>
  <si>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</si>
  <si>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</si>
  <si>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</si>
  <si>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</si>
  <si>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</si>
  <si>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</si>
  <si>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</si>
  <si>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</si>
  <si>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</si>
  <si>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</si>
  <si>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</si>
  <si>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</si>
  <si>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</si>
  <si>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</si>
  <si>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</si>
  <si>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</si>
  <si>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</si>
  <si>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</si>
  <si>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</si>
  <si>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</si>
  <si>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</si>
  <si>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</si>
  <si>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</si>
  <si>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</si>
  <si>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</si>
  <si>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</si>
  <si>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</si>
  <si>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</si>
  <si>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</si>
  <si>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</si>
  <si>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</si>
  <si>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</si>
  <si>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</si>
  <si>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</si>
  <si>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</si>
  <si>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</si>
  <si>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</si>
  <si>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</si>
  <si>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</si>
  <si>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</si>
  <si>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</si>
  <si>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</si>
  <si>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</si>
  <si>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</si>
  <si>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</si>
  <si>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</si>
  <si>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</si>
  <si>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</si>
  <si>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</si>
  <si>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</si>
  <si>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</si>
  <si>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</si>
  <si>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</si>
  <si>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</si>
  <si>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</si>
  <si>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</si>
  <si>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</si>
  <si>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</si>
  <si>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</si>
  <si>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</si>
  <si>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</si>
  <si>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</si>
  <si>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</si>
  <si>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</si>
  <si>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</si>
  <si>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</si>
  <si>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</si>
  <si>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</si>
  <si>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</si>
  <si>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</si>
  <si>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</si>
  <si>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</si>
  <si>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</si>
  <si>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</si>
  <si>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</si>
  <si>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</si>
  <si>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</si>
  <si>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</si>
  <si>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</si>
  <si>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</si>
  <si>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</si>
  <si>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</si>
  <si>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</si>
  <si>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</si>
  <si>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</si>
  <si>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</si>
  <si>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</si>
  <si>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</si>
  <si>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</si>
  <si>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</si>
  <si>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</si>
  <si>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</si>
  <si>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</si>
  <si>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</si>
  <si>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</si>
  <si>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</si>
  <si>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</si>
  <si>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</si>
  <si>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</si>
  <si>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</si>
  <si>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</si>
  <si>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</si>
  <si>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</si>
  <si>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</si>
  <si>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</si>
  <si>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</si>
  <si>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</si>
  <si>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</si>
  <si>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</si>
  <si>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</si>
  <si>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</si>
  <si>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</si>
  <si>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</si>
  <si>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</si>
  <si>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</si>
  <si>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</si>
  <si>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</si>
  <si>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</si>
  <si>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</si>
  <si>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</si>
  <si>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</si>
  <si>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</si>
  <si>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</si>
  <si>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</si>
  <si>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</si>
  <si>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</si>
  <si>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</si>
  <si>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</si>
  <si>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</si>
  <si>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</si>
  <si>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</si>
  <si>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</si>
  <si>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</si>
  <si>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</si>
  <si>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</si>
  <si>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</si>
  <si>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</si>
  <si>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</si>
  <si>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</si>
  <si>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</si>
  <si>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</si>
  <si>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</si>
  <si>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</si>
  <si>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</si>
  <si>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</si>
  <si>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</si>
  <si>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</si>
  <si>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</si>
  <si>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</si>
  <si>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</si>
  <si>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</si>
  <si>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</si>
  <si>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</si>
  <si>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</si>
  <si>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</si>
  <si>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</si>
  <si>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</si>
  <si>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</si>
  <si>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</si>
  <si>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</si>
  <si>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</si>
  <si>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</si>
  <si>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</si>
  <si>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</si>
  <si>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</si>
  <si>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</si>
  <si>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</si>
  <si>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</si>
  <si>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</si>
  <si>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</si>
  <si>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</si>
  <si>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</si>
  <si>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</si>
  <si>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</si>
  <si>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</si>
  <si>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</si>
  <si>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</si>
  <si>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</si>
  <si>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</si>
  <si>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</si>
  <si>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</si>
  <si>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</si>
  <si>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</si>
  <si>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</si>
  <si>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</si>
  <si>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</si>
  <si>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</si>
  <si>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</si>
  <si>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</si>
  <si>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</si>
  <si>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</si>
  <si>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</si>
  <si>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</si>
  <si>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</si>
  <si>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</si>
  <si>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</si>
  <si>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</si>
  <si>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</si>
  <si>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</si>
  <si>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</si>
  <si>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</si>
  <si>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</si>
  <si>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</si>
  <si>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</si>
  <si>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</si>
  <si>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</si>
  <si>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</si>
  <si>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</si>
  <si>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</si>
  <si>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</si>
  <si>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</si>
  <si>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</si>
  <si>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</si>
  <si>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</si>
  <si>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</si>
  <si>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</si>
  <si>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</si>
  <si>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</si>
  <si>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</si>
  <si>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</si>
  <si>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</si>
  <si>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</si>
  <si>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</si>
  <si>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</si>
  <si>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</si>
  <si>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</si>
  <si>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</si>
  <si>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</si>
  <si>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</si>
  <si>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</si>
  <si>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</si>
  <si>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</si>
  <si>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</si>
  <si>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</si>
  <si>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</si>
  <si>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</si>
  <si>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</si>
  <si>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</si>
  <si>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</si>
  <si>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</si>
  <si>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</si>
  <si>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</si>
  <si>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</si>
  <si>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</si>
  <si>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</si>
  <si>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</si>
  <si>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</si>
  <si>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</si>
  <si>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</si>
  <si>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</si>
  <si>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</si>
  <si>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</si>
  <si>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</si>
  <si>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</si>
  <si>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</si>
  <si>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</si>
  <si>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</si>
  <si>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</si>
  <si>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</si>
  <si>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</si>
  <si>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</si>
  <si>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</si>
  <si>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</si>
  <si>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</si>
  <si>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</si>
  <si>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</si>
  <si>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</si>
  <si>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</si>
  <si>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</si>
  <si>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</si>
  <si>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</si>
  <si>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</si>
  <si>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</si>
  <si>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</si>
  <si>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</si>
  <si>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</si>
  <si>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</si>
  <si>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</si>
  <si>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</si>
  <si>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</si>
  <si>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</si>
  <si>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</si>
  <si>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</si>
  <si>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</si>
  <si>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</si>
  <si>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</si>
  <si>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</si>
  <si>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</si>
  <si>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</si>
  <si>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</si>
  <si>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</si>
  <si>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</si>
  <si>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</si>
  <si>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</si>
  <si>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</si>
  <si>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</si>
  <si>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</si>
  <si>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</si>
  <si>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</si>
  <si>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</si>
  <si>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</si>
  <si>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</si>
  <si>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</si>
  <si>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</si>
  <si>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</si>
  <si>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</si>
  <si>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</si>
  <si>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</si>
  <si>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</si>
  <si>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</si>
  <si>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</si>
  <si>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</si>
  <si>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</si>
  <si>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</si>
  <si>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</si>
  <si>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</si>
  <si>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</si>
  <si>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</si>
  <si>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</si>
  <si>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</si>
  <si>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</si>
  <si>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</si>
  <si>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</si>
  <si>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</si>
  <si>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</si>
  <si>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</si>
  <si>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</si>
  <si>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</si>
  <si>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</si>
  <si>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</si>
  <si>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</si>
  <si>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</si>
  <si>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</si>
  <si>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</si>
  <si>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</si>
  <si>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</si>
  <si>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</si>
  <si>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</si>
  <si>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</si>
  <si>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</si>
  <si>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</si>
  <si>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</si>
  <si>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</si>
  <si>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</si>
  <si>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</si>
  <si>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</si>
  <si>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</si>
  <si>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</si>
  <si>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</si>
  <si>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</si>
  <si>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</si>
  <si>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</si>
  <si>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</si>
  <si>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</si>
  <si>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</si>
  <si>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</si>
  <si>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</si>
  <si>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</si>
  <si>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</si>
  <si>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</si>
  <si>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</si>
  <si>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</si>
  <si>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</si>
  <si>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</si>
  <si>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</si>
  <si>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</si>
  <si>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</si>
  <si>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</si>
  <si>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</si>
  <si>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</si>
  <si>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</si>
  <si>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</si>
  <si>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</si>
  <si>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</si>
  <si>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</si>
  <si>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</si>
  <si>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</si>
  <si>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</si>
  <si>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</si>
  <si>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</si>
  <si>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</si>
  <si>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</si>
  <si>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</si>
  <si>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</si>
  <si>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</si>
  <si>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</si>
  <si>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</si>
  <si>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</si>
  <si>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</si>
  <si>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</si>
  <si>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</si>
  <si>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</si>
  <si>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</si>
  <si>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</si>
  <si>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</si>
  <si>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</si>
  <si>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</si>
  <si>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</si>
  <si>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</si>
  <si>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</si>
  <si>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</si>
  <si>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</si>
  <si>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</si>
  <si>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</si>
  <si>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</si>
  <si>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</si>
  <si>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</si>
  <si>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</si>
  <si>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</si>
  <si>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</si>
  <si>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</si>
  <si>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</si>
  <si>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</si>
  <si>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</si>
  <si>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</si>
  <si>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</si>
  <si>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</si>
  <si>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</si>
  <si>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</si>
  <si>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</si>
  <si>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</si>
  <si>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</si>
  <si>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</si>
  <si>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</si>
  <si>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</si>
  <si>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</si>
  <si>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</si>
  <si>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</si>
  <si>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</si>
  <si>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</si>
  <si>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</si>
  <si>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</si>
  <si>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</si>
  <si>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</si>
  <si>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</si>
  <si>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</si>
  <si>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</si>
  <si>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</si>
  <si>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</si>
  <si>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</si>
  <si>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</si>
  <si>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</si>
  <si>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</si>
  <si>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</si>
  <si>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</si>
  <si>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</si>
  <si>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</si>
  <si>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</si>
  <si>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</si>
  <si>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</si>
  <si>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</si>
  <si>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</si>
  <si>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</si>
  <si>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</si>
  <si>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</si>
  <si>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</si>
  <si>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</si>
  <si>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</si>
  <si>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</si>
  <si>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</si>
  <si>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</si>
  <si>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</si>
  <si>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</si>
  <si>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</si>
  <si>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</si>
  <si>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</si>
  <si>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</si>
  <si>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</si>
  <si>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</si>
  <si>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</si>
  <si>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</si>
  <si>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</si>
  <si>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</si>
  <si>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</si>
  <si>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</si>
  <si>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</si>
  <si>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</si>
  <si>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</si>
  <si>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</si>
  <si>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</si>
  <si>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</si>
  <si>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</si>
  <si>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</si>
  <si>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</si>
  <si>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</si>
  <si>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</si>
  <si>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</si>
  <si>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</si>
  <si>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</si>
  <si>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</si>
  <si>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</si>
  <si>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</si>
  <si>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</si>
  <si>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</si>
  <si>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</si>
  <si>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</si>
  <si>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</si>
  <si>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</si>
  <si>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</si>
  <si>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</si>
  <si>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</si>
  <si>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</si>
  <si>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</si>
  <si>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</si>
  <si>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</si>
  <si>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</si>
  <si>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</si>
  <si>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</si>
  <si>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</si>
  <si>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</si>
  <si>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</si>
  <si>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</si>
  <si>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</si>
  <si>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</si>
  <si>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</si>
  <si>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</si>
  <si>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</si>
  <si>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</si>
  <si>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</si>
  <si>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</si>
  <si>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</si>
  <si>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</si>
  <si>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</si>
  <si>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</si>
  <si>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</si>
  <si>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</si>
  <si>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</si>
  <si>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</si>
  <si>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</si>
  <si>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</si>
  <si>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</si>
  <si>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</si>
  <si>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</si>
  <si>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</si>
  <si>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</si>
  <si>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</si>
  <si>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</si>
  <si>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</si>
  <si>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</si>
  <si>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</si>
  <si>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</si>
  <si>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</si>
  <si>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</si>
  <si>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</si>
  <si>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</si>
  <si>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</si>
  <si>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</si>
  <si>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</si>
  <si>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</si>
  <si>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</si>
  <si>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</si>
  <si>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</si>
  <si>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</si>
  <si>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</si>
  <si>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</si>
  <si>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</si>
  <si>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</si>
  <si>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</si>
  <si>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</si>
  <si>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</si>
  <si>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</si>
  <si>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</si>
  <si>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</si>
  <si>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</si>
  <si>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</si>
  <si>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</si>
  <si>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</si>
  <si>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</si>
  <si>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</si>
  <si>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</si>
  <si>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</si>
  <si>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</si>
  <si>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</si>
  <si>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</si>
  <si>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</si>
  <si>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</si>
  <si>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</si>
  <si>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</si>
  <si>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</si>
  <si>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</si>
  <si>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</si>
  <si>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</si>
  <si>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</si>
  <si>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</si>
  <si>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</si>
  <si>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</si>
  <si>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</si>
  <si>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</si>
  <si>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</si>
  <si>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</si>
  <si>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</si>
  <si>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</si>
  <si>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</si>
  <si>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</si>
  <si>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</si>
  <si>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</si>
  <si>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</si>
  <si>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</si>
  <si>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</si>
  <si>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</si>
  <si>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</si>
  <si>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</si>
  <si>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</si>
  <si>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</si>
  <si>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</si>
  <si>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</si>
  <si>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</si>
  <si>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</si>
  <si>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</si>
  <si>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</si>
  <si>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</si>
  <si>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</si>
  <si>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</si>
  <si>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</si>
  <si>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</si>
  <si>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</si>
  <si>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</si>
  <si>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</si>
  <si>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</si>
  <si>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</si>
  <si>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</si>
  <si>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</si>
  <si>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</si>
  <si>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</si>
  <si>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</si>
  <si>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</si>
  <si>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</si>
  <si>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</si>
  <si>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</si>
  <si>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</si>
  <si>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</si>
  <si>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</si>
  <si>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</si>
  <si>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</si>
  <si>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</si>
  <si>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</si>
  <si>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</si>
  <si>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</si>
  <si>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</si>
  <si>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</si>
  <si>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</si>
  <si>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</si>
  <si>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</si>
  <si>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</si>
  <si>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</si>
  <si>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</si>
  <si>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</si>
  <si>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</si>
  <si>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</si>
  <si>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</si>
  <si>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</si>
  <si>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</si>
  <si>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</si>
  <si>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</si>
  <si>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</si>
  <si>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</si>
  <si>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</si>
  <si>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</si>
  <si>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</si>
  <si>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</si>
  <si>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</si>
  <si>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</si>
  <si>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</si>
  <si>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</si>
  <si>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</si>
  <si>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</si>
  <si>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</si>
  <si>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</si>
  <si>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</si>
  <si>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</si>
  <si>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</si>
  <si>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</si>
  <si>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</si>
  <si>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</si>
  <si>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</si>
  <si>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</si>
  <si>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</si>
  <si>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</si>
  <si>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</si>
  <si>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</si>
  <si>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</si>
  <si>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</si>
  <si>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</si>
  <si>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</si>
  <si>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</si>
  <si>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</si>
  <si>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</si>
  <si>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</si>
  <si>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</si>
  <si>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</si>
  <si>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</si>
  <si>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</si>
  <si>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</si>
  <si>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</si>
  <si>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</si>
  <si>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</si>
  <si>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</si>
  <si>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</si>
  <si>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</si>
  <si>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</si>
  <si>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</si>
  <si>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</si>
  <si>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</si>
  <si>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</si>
  <si>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</si>
  <si>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</si>
  <si>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</si>
  <si>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</si>
  <si>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</si>
  <si>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</si>
  <si>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</si>
  <si>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</si>
  <si>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</si>
  <si>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</si>
  <si>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</si>
  <si>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</si>
  <si>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</si>
  <si>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</si>
  <si>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</si>
  <si>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</si>
  <si>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</si>
  <si>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</si>
  <si>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</si>
  <si>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</si>
  <si>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</si>
  <si>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</si>
  <si>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</si>
  <si>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</si>
  <si>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</si>
  <si>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</si>
  <si>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</si>
  <si>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</si>
  <si>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</si>
  <si>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</si>
  <si>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</si>
  <si>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</si>
  <si>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</si>
  <si>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</si>
  <si>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</si>
  <si>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</si>
  <si>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</si>
  <si>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</si>
  <si>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</si>
  <si>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</si>
  <si>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</si>
  <si>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</si>
  <si>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</si>
  <si>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</si>
  <si>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</si>
  <si>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</si>
  <si>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</si>
  <si>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</si>
  <si>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</si>
  <si>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</si>
  <si>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</si>
  <si>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</si>
  <si>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</si>
  <si>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</si>
  <si>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</si>
  <si>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</si>
  <si>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</si>
  <si>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</si>
  <si>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</si>
  <si>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</si>
  <si>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</si>
  <si>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</si>
  <si>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</si>
  <si>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</si>
  <si>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</si>
  <si>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</si>
  <si>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</si>
  <si>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</si>
  <si>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</si>
  <si>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</si>
  <si>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</si>
  <si>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</si>
  <si>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</si>
  <si>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</si>
  <si>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</si>
  <si>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</si>
  <si>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</si>
  <si>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</si>
  <si>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</si>
  <si>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</si>
  <si>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</si>
  <si>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</si>
  <si>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</si>
  <si>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</si>
  <si>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</si>
  <si>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</si>
  <si>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</si>
  <si>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</si>
  <si>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</si>
  <si>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</si>
  <si>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</si>
  <si>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</si>
  <si>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</si>
  <si>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</si>
  <si>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</si>
  <si>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</si>
  <si>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</si>
  <si>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</si>
  <si>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</si>
  <si>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</si>
  <si>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</si>
  <si>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</si>
  <si>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</si>
  <si>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</si>
  <si>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</si>
  <si>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</si>
  <si>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</si>
  <si>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</si>
  <si>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</si>
  <si>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</si>
  <si>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</si>
  <si>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</si>
  <si>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</si>
  <si>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</si>
  <si>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</si>
  <si>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</si>
  <si>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</si>
  <si>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</si>
  <si>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</si>
  <si>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</si>
  <si>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</si>
  <si>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</si>
  <si>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</si>
  <si>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</si>
  <si>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</si>
  <si>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</si>
  <si>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</si>
  <si>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</si>
  <si>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</si>
  <si>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</si>
  <si>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</si>
  <si>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</si>
  <si>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</si>
  <si>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</si>
  <si>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</si>
  <si>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</si>
  <si>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</si>
  <si>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</si>
  <si>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</si>
  <si>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</si>
  <si>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</si>
  <si>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</si>
  <si>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</si>
  <si>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</si>
  <si>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</si>
  <si>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</si>
  <si>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</si>
  <si>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</si>
  <si>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</si>
  <si>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</si>
  <si>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</si>
  <si>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</si>
  <si>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</si>
  <si>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</si>
  <si>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</si>
  <si>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</si>
  <si>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</si>
  <si>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</si>
  <si>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</si>
  <si>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</si>
  <si>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</si>
  <si>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</si>
  <si>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</si>
  <si>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</si>
  <si>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</si>
  <si>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</si>
  <si>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</si>
  <si>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</si>
  <si>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</si>
  <si>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</si>
  <si>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</si>
  <si>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</si>
  <si>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</si>
  <si>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</si>
  <si>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</si>
  <si>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</si>
  <si>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</si>
  <si>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</si>
  <si>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</si>
  <si>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</si>
  <si>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</si>
  <si>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</si>
  <si>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</si>
  <si>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</si>
  <si>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</si>
  <si>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</si>
  <si>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</si>
  <si>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</si>
  <si>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</si>
  <si>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</si>
  <si>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</si>
  <si>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</si>
  <si>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</si>
  <si>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</si>
  <si>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</si>
  <si>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</si>
  <si>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</si>
  <si>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</si>
  <si>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</si>
  <si>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</si>
  <si>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</si>
  <si>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</si>
  <si>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</si>
  <si>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</si>
  <si>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</si>
  <si>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</si>
  <si>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</si>
  <si>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</si>
  <si>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</si>
  <si>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</si>
  <si>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</si>
  <si>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</si>
  <si>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</si>
  <si>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</si>
  <si>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</si>
  <si>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</si>
  <si>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</si>
  <si>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</si>
  <si>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</si>
  <si>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</si>
  <si>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</si>
  <si>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</si>
  <si>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</si>
  <si>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</si>
  <si>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</si>
  <si>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</si>
  <si>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</si>
  <si>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</si>
  <si>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</si>
  <si>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</si>
  <si>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</si>
  <si>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</si>
  <si>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</si>
  <si>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</si>
  <si>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</si>
  <si>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</si>
  <si>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</si>
  <si>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</si>
  <si>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</si>
  <si>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</si>
  <si>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</si>
  <si>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</si>
  <si>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</si>
  <si>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</si>
  <si>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</si>
  <si>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</si>
  <si>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</si>
  <si>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</si>
  <si>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</si>
  <si>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</si>
  <si>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</si>
  <si>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</si>
  <si>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</si>
  <si>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</si>
  <si>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</si>
  <si>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</si>
  <si>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</si>
  <si>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</si>
  <si>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</si>
  <si>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</si>
  <si>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</si>
  <si>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</si>
  <si>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</si>
  <si>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</si>
  <si>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</si>
  <si>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</si>
  <si>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</si>
  <si>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</si>
  <si>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</si>
  <si>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</si>
  <si>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</si>
  <si>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</si>
  <si>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</si>
  <si>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</si>
  <si>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</si>
  <si>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</si>
  <si>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</si>
  <si>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</si>
  <si>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</si>
  <si>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</si>
  <si>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</si>
  <si>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</si>
  <si>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</si>
  <si>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</si>
  <si>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</si>
  <si>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</si>
  <si>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</si>
  <si>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</si>
  <si>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</si>
  <si>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</si>
  <si>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</si>
  <si>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</si>
  <si>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</si>
  <si>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</si>
  <si>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</si>
  <si>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</si>
  <si>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</si>
  <si>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</si>
  <si>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</si>
  <si>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</si>
  <si>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</si>
  <si>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</si>
  <si>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</si>
  <si>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</si>
  <si>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</si>
  <si>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</si>
  <si>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</si>
  <si>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</si>
  <si>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</si>
  <si>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</si>
  <si>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</si>
  <si>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</si>
  <si>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</si>
  <si>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</si>
  <si>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</si>
  <si>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</si>
  <si>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</si>
  <si>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</si>
  <si>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</si>
  <si>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</si>
  <si>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</si>
  <si>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</si>
  <si>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</si>
  <si>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</si>
  <si>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</si>
  <si>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</si>
  <si>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</si>
  <si>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</si>
  <si>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</si>
  <si>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</si>
  <si>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</si>
  <si>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</si>
  <si>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</si>
  <si>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</si>
  <si>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</si>
  <si>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</si>
  <si>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</si>
  <si>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</si>
  <si>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</si>
  <si>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</si>
  <si>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</si>
  <si>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</si>
  <si>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</si>
  <si>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</si>
  <si>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</si>
  <si>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</si>
  <si>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</si>
  <si>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</si>
  <si>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</si>
  <si>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</si>
  <si>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</si>
  <si>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</si>
  <si>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</si>
  <si>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</si>
  <si>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</si>
  <si>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</si>
  <si>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</si>
  <si>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</si>
  <si>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</si>
  <si>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</si>
  <si>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</si>
  <si>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</si>
  <si>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</si>
  <si>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</si>
  <si>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</si>
  <si>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</si>
  <si>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</si>
  <si>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</si>
  <si>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</si>
  <si>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</si>
  <si>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</si>
  <si>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</si>
  <si>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</si>
  <si>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</si>
  <si>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</si>
  <si>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</si>
  <si>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</si>
  <si>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</si>
  <si>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</si>
  <si>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</si>
  <si>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</si>
  <si>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</si>
  <si>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</si>
  <si>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</si>
  <si>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</si>
  <si>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</si>
  <si>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</si>
  <si>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</si>
  <si>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</si>
  <si>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</si>
  <si>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</si>
  <si>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</si>
  <si>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</si>
  <si>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</si>
  <si>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</si>
  <si>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</si>
  <si>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</si>
  <si>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</si>
  <si>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</si>
  <si>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</si>
  <si>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</si>
  <si>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</si>
  <si>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</si>
  <si>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</si>
  <si>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</si>
  <si>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</si>
  <si>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</si>
  <si>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</si>
  <si>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</si>
  <si>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</si>
  <si>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</si>
  <si>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</si>
  <si>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</si>
  <si>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</si>
  <si>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</si>
  <si>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</si>
  <si>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</si>
  <si>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</si>
  <si>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</si>
  <si>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</si>
  <si>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</si>
  <si>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</si>
  <si>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</si>
  <si>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</si>
  <si>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</si>
  <si>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</si>
  <si>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</si>
  <si>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</si>
  <si>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</si>
  <si>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</si>
  <si>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</si>
  <si>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</si>
  <si>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</si>
  <si>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</si>
  <si>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</si>
  <si>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</si>
  <si>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</si>
  <si>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</si>
  <si>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</si>
  <si>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</si>
  <si>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</si>
  <si>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</si>
  <si>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</si>
  <si>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</si>
  <si>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</si>
  <si>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</si>
  <si>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</si>
  <si>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</si>
  <si>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</si>
  <si>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</si>
  <si>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</si>
  <si>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</si>
  <si>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</si>
  <si>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</si>
  <si>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</si>
  <si>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</si>
  <si>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</si>
  <si>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</si>
  <si>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</si>
  <si>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</si>
  <si>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</si>
  <si>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</si>
  <si>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</si>
  <si>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</si>
  <si>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</si>
  <si>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</si>
  <si>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</si>
  <si>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</si>
  <si>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</si>
  <si>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</si>
  <si>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</si>
  <si>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</si>
  <si>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</si>
  <si>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</si>
  <si>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</si>
  <si>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</si>
  <si>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</si>
  <si>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</si>
  <si>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</si>
  <si>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</si>
  <si>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</si>
  <si>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</si>
  <si>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</si>
  <si>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</si>
  <si>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</si>
  <si>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</si>
  <si>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</si>
  <si>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</si>
  <si>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</si>
  <si>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</si>
  <si>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</si>
  <si>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</si>
  <si>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</si>
  <si>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</si>
  <si>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</si>
  <si>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</si>
  <si>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</si>
  <si>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</si>
  <si>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</si>
  <si>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</si>
  <si>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</si>
  <si>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</si>
  <si>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</si>
  <si>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</si>
  <si>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</si>
  <si>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</si>
  <si>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</si>
  <si>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</si>
  <si>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</si>
  <si>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</si>
  <si>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</si>
  <si>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</si>
  <si>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</si>
  <si>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</si>
  <si>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</si>
  <si>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</si>
  <si>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</si>
  <si>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</si>
  <si>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</si>
  <si>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</si>
  <si>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</si>
  <si>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</si>
  <si>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</si>
  <si>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</si>
  <si>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</si>
  <si>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</si>
  <si>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</si>
  <si>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</si>
  <si>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</si>
  <si>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</si>
  <si>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</si>
  <si>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</si>
  <si>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</si>
  <si>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</si>
  <si>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</si>
  <si>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</si>
  <si>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</si>
  <si>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</si>
  <si>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</si>
  <si>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</si>
  <si>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</si>
  <si>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</si>
  <si>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</si>
  <si>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</si>
  <si>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</si>
  <si>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</si>
  <si>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</si>
  <si>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</si>
  <si>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</si>
  <si>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</si>
  <si>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</si>
  <si>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</si>
  <si>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</si>
  <si>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</si>
  <si>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</si>
  <si>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</si>
  <si>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</si>
  <si>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</si>
  <si>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</si>
  <si>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</si>
  <si>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</si>
  <si>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</si>
  <si>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</si>
  <si>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</si>
  <si>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</si>
  <si>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</si>
  <si>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</si>
  <si>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</si>
  <si>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</si>
  <si>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</si>
  <si>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</si>
  <si>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</si>
  <si>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</si>
  <si>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</si>
  <si>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</si>
  <si>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</si>
  <si>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</si>
  <si>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</si>
  <si>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</si>
  <si>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</si>
  <si>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</si>
  <si>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</si>
  <si>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</si>
  <si>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</si>
  <si>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</si>
  <si>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</si>
  <si>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</si>
  <si>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</si>
  <si>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</si>
  <si>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</si>
  <si>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</si>
  <si>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</si>
  <si>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</si>
  <si>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</si>
  <si>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</si>
  <si>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</si>
  <si>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</si>
  <si>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</si>
  <si>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</si>
  <si>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</si>
  <si>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</si>
  <si>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</si>
  <si>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</si>
  <si>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</si>
  <si>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</si>
  <si>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</si>
  <si>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</si>
  <si>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</si>
  <si>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</si>
  <si>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</si>
  <si>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</si>
  <si>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</si>
  <si>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</si>
  <si>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</si>
  <si>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</si>
  <si>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</si>
  <si>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</si>
  <si>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</si>
  <si>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</si>
  <si>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</si>
  <si>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</si>
  <si>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</si>
  <si>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</si>
  <si>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</si>
  <si>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</si>
  <si>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</si>
  <si>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</si>
  <si>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</si>
  <si>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</si>
  <si>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</si>
  <si>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</si>
  <si>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</si>
  <si>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</si>
  <si>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</si>
  <si>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</si>
  <si>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</si>
  <si>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</si>
  <si>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</si>
  <si>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</si>
  <si>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</si>
  <si>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</si>
  <si>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</si>
  <si>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</si>
  <si>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</si>
  <si>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</si>
  <si>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</si>
  <si>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</si>
  <si>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</si>
  <si>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</si>
  <si>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</si>
  <si>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</si>
  <si>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</si>
  <si>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</si>
  <si>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</si>
  <si>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</si>
  <si>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</si>
  <si>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</si>
  <si>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</si>
  <si>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</si>
  <si>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</si>
  <si>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</si>
  <si>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</si>
  <si>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</si>
  <si>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</si>
  <si>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</si>
  <si>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</si>
  <si>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</si>
  <si>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</si>
  <si>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</si>
  <si>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</si>
  <si>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</si>
  <si>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</si>
  <si>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</si>
  <si>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</si>
  <si>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</si>
  <si>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</si>
  <si>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</si>
  <si>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</si>
  <si>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</si>
  <si>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</si>
  <si>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</si>
  <si>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</si>
  <si>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</si>
  <si>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</si>
  <si>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</si>
  <si>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</si>
  <si>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</si>
  <si>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</si>
  <si>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</si>
  <si>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</si>
  <si>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</si>
  <si>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</si>
  <si>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</si>
  <si>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</si>
  <si>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</si>
  <si>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</si>
  <si>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</si>
  <si>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</si>
  <si>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</si>
  <si>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</si>
  <si>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</si>
  <si>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</si>
  <si>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</si>
  <si>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</si>
  <si>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</si>
  <si>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</si>
  <si>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</si>
  <si>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</si>
  <si>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</si>
  <si>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</si>
  <si>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</si>
  <si>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</si>
  <si>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</si>
  <si>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</si>
  <si>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</si>
  <si>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</si>
  <si>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</si>
  <si>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</si>
  <si>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</si>
  <si>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</si>
  <si>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</si>
  <si>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</si>
  <si>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</si>
  <si>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</si>
  <si>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</si>
  <si>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</si>
  <si>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</si>
  <si>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</si>
  <si>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</si>
  <si>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</si>
  <si>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</si>
  <si>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</si>
  <si>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</si>
  <si>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</si>
  <si>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</si>
  <si>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</si>
  <si>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</si>
  <si>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</si>
  <si>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</si>
  <si>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</si>
  <si>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</si>
  <si>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</si>
  <si>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</si>
  <si>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</si>
  <si>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</si>
  <si>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</si>
  <si>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</si>
  <si>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</si>
  <si>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</si>
  <si>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</si>
  <si>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</si>
  <si>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</si>
  <si>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</si>
  <si>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</si>
  <si>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</si>
  <si>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</si>
  <si>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</si>
  <si>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</si>
  <si>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</si>
  <si>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</si>
  <si>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</si>
  <si>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</si>
  <si>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</si>
  <si>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</si>
  <si>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</si>
  <si>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</si>
  <si>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</si>
  <si>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</si>
  <si>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</si>
  <si>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</si>
  <si>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</si>
  <si>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</si>
  <si>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</si>
  <si>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</si>
  <si>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</si>
  <si>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</si>
  <si>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</si>
  <si>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</si>
  <si>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</si>
  <si>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</si>
  <si>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</si>
  <si>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</si>
  <si>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</si>
  <si>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</si>
  <si>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</si>
  <si>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</si>
  <si>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</si>
  <si>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</si>
  <si>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</si>
  <si>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</si>
  <si>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</si>
  <si>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</si>
  <si>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</si>
  <si>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</si>
  <si>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</si>
  <si>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</si>
  <si>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</si>
  <si>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</si>
  <si>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</si>
  <si>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</si>
  <si>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</si>
  <si>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</si>
  <si>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</si>
  <si>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</si>
  <si>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</si>
  <si>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</si>
  <si>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</si>
  <si>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</si>
  <si>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</si>
  <si>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</si>
  <si>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</si>
  <si>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</si>
  <si>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</si>
  <si>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</si>
  <si>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</si>
  <si>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</si>
  <si>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</si>
  <si>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</si>
  <si>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</si>
  <si>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</si>
  <si>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</si>
  <si>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</si>
  <si>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</si>
  <si>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</si>
  <si>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</si>
  <si>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</si>
  <si>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</si>
  <si>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</si>
  <si>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</si>
  <si>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</si>
  <si>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</si>
  <si>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</si>
  <si>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</si>
  <si>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</si>
  <si>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</si>
  <si>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</si>
  <si>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</si>
  <si>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</si>
  <si>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</si>
  <si>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</si>
  <si>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</si>
  <si>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</si>
  <si>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</si>
  <si>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</si>
  <si>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</si>
  <si>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</si>
  <si>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</si>
  <si>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</si>
  <si>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</si>
  <si>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</si>
  <si>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</si>
  <si>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</si>
  <si>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</si>
  <si>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</si>
  <si>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</si>
  <si>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</si>
  <si>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</si>
  <si>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</si>
  <si>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</si>
  <si>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</si>
  <si>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</si>
  <si>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</si>
  <si>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</si>
  <si>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</si>
  <si>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</si>
  <si>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</si>
  <si>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</si>
  <si>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</si>
  <si>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</si>
  <si>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</si>
  <si>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</si>
  <si>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</si>
  <si>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</si>
  <si>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</si>
  <si>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</si>
  <si>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</si>
  <si>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</si>
  <si>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</si>
  <si>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</si>
  <si>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</si>
  <si>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</si>
  <si>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</si>
  <si>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</si>
  <si>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</si>
  <si>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</si>
  <si>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</si>
  <si>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</si>
  <si>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</si>
  <si>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</si>
  <si>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</si>
  <si>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</si>
  <si>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</si>
  <si>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</si>
  <si>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</si>
  <si>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</si>
  <si>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</si>
  <si>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</si>
  <si>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</si>
  <si>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</si>
  <si>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</si>
  <si>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</si>
  <si>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</si>
  <si>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</si>
  <si>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</si>
  <si>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</si>
  <si>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</si>
  <si>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</si>
  <si>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</si>
  <si>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</si>
  <si>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</si>
  <si>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</si>
  <si>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</si>
  <si>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</si>
  <si>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</si>
  <si>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</si>
  <si>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</si>
  <si>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</si>
  <si>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</si>
  <si>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</si>
  <si>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</si>
  <si>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</si>
  <si>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</si>
  <si>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</si>
  <si>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</si>
  <si>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</si>
  <si>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</si>
  <si>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</si>
  <si>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</si>
  <si>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</si>
  <si>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</si>
  <si>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</si>
  <si>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</si>
  <si>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</si>
  <si>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</si>
  <si>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</si>
  <si>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</si>
  <si>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</si>
  <si>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</si>
  <si>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</si>
  <si>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</si>
  <si>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</si>
  <si>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</si>
  <si>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</si>
  <si>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</si>
  <si>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</si>
  <si>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</si>
  <si>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</si>
  <si>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</si>
  <si>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</si>
  <si>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</si>
  <si>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</si>
  <si>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</si>
  <si>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</si>
  <si>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</si>
  <si>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</si>
  <si>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</si>
  <si>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</si>
  <si>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</si>
  <si>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</si>
  <si>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</si>
  <si>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</si>
  <si>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</si>
  <si>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</si>
  <si>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</si>
  <si>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</si>
  <si>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</si>
  <si>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</si>
  <si>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</si>
  <si>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</si>
  <si>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</si>
  <si>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</si>
  <si>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</si>
  <si>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</si>
  <si>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</si>
  <si>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</si>
  <si>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</si>
  <si>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</si>
  <si>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</si>
  <si>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</si>
  <si>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</si>
  <si>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</si>
  <si>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</si>
  <si>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</si>
  <si>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</si>
  <si>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</si>
  <si>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</si>
  <si>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</si>
  <si>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</si>
  <si>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</si>
  <si>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</si>
  <si>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</si>
  <si>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</si>
  <si>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</si>
  <si>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</si>
  <si>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</si>
  <si>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</si>
  <si>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</si>
  <si>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</si>
  <si>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</si>
  <si>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</si>
  <si>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</si>
  <si>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</si>
  <si>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</si>
  <si>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</si>
  <si>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</si>
  <si>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</si>
  <si>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</si>
  <si>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</si>
  <si>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</si>
  <si>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</si>
  <si>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</si>
  <si>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</si>
  <si>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</si>
  <si>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</si>
  <si>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</si>
  <si>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</si>
  <si>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</si>
  <si>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</si>
  <si>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</si>
  <si>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</si>
  <si>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</si>
  <si>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</si>
  <si>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</si>
  <si>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</si>
  <si>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</si>
  <si>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</si>
  <si>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</si>
  <si>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</si>
  <si>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</si>
  <si>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</si>
  <si>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</si>
  <si>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</si>
  <si>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</si>
  <si>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</si>
  <si>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</si>
  <si>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</si>
  <si>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</si>
  <si>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</si>
  <si>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</si>
  <si>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</si>
  <si>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</si>
  <si>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</si>
  <si>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</si>
  <si>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</si>
  <si>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</si>
  <si>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</si>
  <si>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</si>
  <si>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</si>
  <si>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</si>
  <si>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</si>
  <si>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</si>
  <si>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</si>
  <si>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</si>
  <si>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</si>
  <si>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</si>
  <si>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</si>
  <si>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</si>
  <si>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</si>
  <si>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</si>
  <si>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</si>
  <si>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</si>
  <si>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</si>
  <si>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</si>
  <si>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</si>
  <si>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</si>
  <si>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</si>
  <si>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</si>
  <si>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</si>
  <si>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</si>
  <si>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</si>
  <si>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</si>
  <si>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</si>
  <si>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</si>
  <si>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</si>
  <si>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</si>
  <si>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</si>
  <si>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</si>
  <si>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</si>
  <si>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</si>
  <si>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</si>
  <si>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</si>
  <si>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</si>
  <si>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</si>
  <si>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</si>
  <si>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</si>
  <si>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</si>
  <si>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</si>
  <si>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</si>
  <si>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</si>
  <si>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</si>
  <si>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</si>
  <si>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</si>
  <si>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</si>
  <si>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</si>
  <si>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</si>
  <si>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</si>
  <si>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</si>
  <si>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</si>
  <si>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</si>
  <si>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</si>
  <si>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</si>
  <si>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</si>
  <si>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</si>
  <si>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</si>
  <si>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</si>
  <si>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</si>
  <si>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</si>
  <si>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</si>
  <si>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</si>
  <si>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</si>
  <si>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</si>
  <si>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</si>
  <si>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</si>
  <si>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</si>
  <si>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</si>
  <si>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</si>
  <si>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</si>
  <si>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</si>
  <si>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</si>
  <si>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</si>
  <si>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</si>
  <si>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</si>
  <si>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</si>
  <si>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</si>
  <si>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</si>
  <si>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</si>
  <si>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</si>
  <si>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</si>
  <si>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</si>
  <si>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</si>
  <si>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</si>
  <si>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</si>
  <si>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</si>
  <si>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</si>
  <si>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</si>
  <si>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</si>
  <si>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</si>
  <si>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</si>
  <si>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</si>
  <si>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</si>
  <si>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</si>
  <si>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</si>
  <si>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</si>
  <si>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</si>
  <si>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</si>
  <si>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</si>
  <si>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</si>
  <si>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</si>
  <si>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</si>
  <si>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</si>
  <si>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</si>
  <si>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</si>
  <si>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</si>
  <si>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</si>
  <si>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</si>
  <si>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</si>
  <si>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</si>
  <si>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</si>
  <si>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</si>
  <si>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</si>
  <si>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</si>
  <si>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</si>
  <si>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</si>
  <si>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</si>
  <si>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</si>
  <si>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</si>
  <si>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</si>
  <si>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</si>
  <si>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</si>
  <si>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</si>
  <si>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</si>
  <si>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</si>
  <si>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</si>
  <si>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</si>
  <si>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</si>
  <si>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</si>
  <si>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</si>
  <si>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</si>
  <si>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</si>
  <si>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</si>
  <si>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</si>
  <si>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</si>
  <si>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</si>
  <si>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</si>
  <si>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</si>
  <si>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</si>
  <si>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</si>
  <si>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</si>
  <si>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</si>
  <si>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</si>
  <si>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</si>
  <si>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</si>
  <si>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</si>
  <si>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</si>
  <si>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</si>
  <si>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</si>
  <si>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</si>
  <si>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</si>
  <si>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</si>
  <si>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</si>
  <si>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</si>
  <si>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</si>
  <si>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</si>
  <si>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</si>
  <si>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</si>
  <si>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</si>
  <si>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</si>
  <si>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</si>
  <si>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</si>
  <si>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</si>
  <si>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</si>
  <si>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</si>
  <si>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</si>
  <si>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</si>
  <si>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</si>
  <si>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</si>
  <si>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</si>
  <si>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</si>
  <si>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</si>
  <si>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</si>
  <si>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</si>
  <si>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</si>
  <si>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</si>
  <si>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</si>
  <si>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</si>
  <si>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</si>
  <si>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</si>
  <si>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</si>
  <si>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</si>
  <si>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</si>
  <si>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</si>
  <si>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</si>
  <si>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</si>
  <si>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</si>
  <si>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</si>
  <si>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</si>
  <si>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</si>
  <si>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</si>
  <si>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</si>
  <si>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</si>
  <si>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</si>
  <si>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</si>
  <si>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</si>
  <si>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</si>
  <si>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</si>
  <si>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</si>
  <si>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</si>
  <si>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</si>
  <si>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</si>
  <si>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</si>
  <si>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</si>
  <si>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</si>
  <si>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</si>
  <si>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</si>
  <si>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</si>
  <si>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</si>
  <si>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</si>
  <si>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</si>
  <si>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</si>
  <si>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</si>
  <si>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</si>
  <si>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</si>
  <si>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</si>
  <si>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</si>
  <si>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</si>
  <si>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</si>
  <si>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</si>
  <si>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</si>
  <si>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</si>
  <si>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</si>
  <si>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</si>
  <si>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</si>
  <si>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</si>
  <si>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</si>
  <si>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</si>
  <si>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</si>
  <si>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</si>
  <si>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</si>
  <si>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</si>
  <si>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</si>
  <si>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</si>
  <si>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</si>
  <si>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</si>
  <si>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</si>
  <si>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</si>
  <si>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</si>
  <si>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</si>
  <si>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</si>
  <si>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</si>
  <si>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</si>
  <si>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</si>
  <si>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</si>
  <si>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</si>
  <si>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</si>
  <si>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</si>
  <si>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</si>
  <si>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</si>
  <si>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</si>
  <si>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</si>
  <si>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</si>
  <si>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</si>
  <si>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</si>
  <si>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</si>
  <si>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</si>
  <si>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</si>
  <si>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</si>
  <si>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</si>
  <si>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</si>
  <si>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</si>
  <si>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</si>
  <si>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</si>
  <si>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</si>
  <si>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</si>
  <si>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</si>
  <si>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</si>
  <si>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</si>
  <si>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</si>
  <si>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</si>
  <si>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</si>
  <si>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</si>
  <si>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</si>
  <si>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</si>
  <si>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</si>
  <si>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</si>
  <si>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</si>
  <si>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</si>
  <si>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</si>
  <si>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</si>
  <si>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</si>
  <si>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</si>
  <si>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</si>
  <si>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</si>
  <si>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</si>
  <si>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</si>
  <si>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</si>
  <si>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</si>
  <si>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</si>
  <si>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</si>
  <si>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</si>
  <si>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</si>
  <si>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</si>
  <si>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</si>
  <si>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</si>
  <si>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</si>
  <si>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</si>
  <si>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</si>
  <si>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</si>
  <si>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</si>
  <si>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</si>
  <si>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</si>
  <si>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</si>
  <si>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</si>
  <si>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</si>
  <si>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</si>
  <si>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</si>
  <si>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</si>
  <si>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</si>
  <si>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</si>
  <si>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</si>
  <si>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</si>
  <si>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</si>
  <si>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</si>
  <si>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</si>
  <si>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</si>
  <si>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</si>
  <si>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</si>
  <si>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</si>
  <si>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</si>
  <si>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</si>
  <si>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</si>
  <si>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</si>
  <si>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</si>
  <si>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</si>
  <si>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</si>
  <si>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</si>
  <si>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</si>
  <si>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</si>
  <si>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</si>
  <si>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</si>
  <si>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</si>
  <si>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</si>
  <si>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</si>
  <si>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</si>
  <si>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</si>
  <si>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</si>
  <si>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</si>
  <si>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</si>
  <si>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</si>
  <si>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</si>
  <si>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</si>
  <si>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</si>
  <si>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</si>
  <si>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</si>
  <si>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</si>
  <si>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</si>
  <si>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</si>
  <si>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</si>
  <si>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</si>
  <si>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</si>
  <si>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</si>
  <si>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</si>
  <si>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</si>
  <si>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</si>
  <si>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</si>
  <si>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</si>
  <si>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</si>
  <si>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</si>
  <si>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</si>
  <si>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</si>
  <si>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</si>
  <si>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</si>
  <si>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</si>
  <si>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</si>
  <si>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</si>
  <si>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</si>
  <si>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</si>
  <si>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</si>
  <si>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</si>
  <si>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</si>
  <si>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</si>
  <si>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</si>
  <si>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</si>
  <si>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</si>
  <si>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</si>
  <si>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</si>
  <si>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</si>
  <si>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</si>
  <si>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</si>
  <si>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</si>
  <si>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</si>
  <si>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</si>
  <si>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</si>
  <si>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</si>
  <si>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</si>
  <si>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</si>
  <si>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</si>
  <si>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</si>
  <si>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</si>
  <si>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</si>
  <si>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</si>
  <si>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</si>
  <si>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</si>
  <si>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</si>
  <si>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</si>
  <si>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</si>
  <si>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</si>
  <si>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</si>
  <si>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</si>
  <si>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</si>
  <si>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</si>
  <si>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</si>
  <si>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</si>
  <si>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</si>
  <si>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</si>
  <si>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</si>
  <si>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</si>
  <si>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</si>
  <si>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</si>
  <si>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</si>
  <si>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</si>
  <si>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</si>
  <si>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</si>
  <si>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</si>
  <si>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</si>
  <si>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</si>
  <si>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</si>
  <si>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</si>
  <si>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</si>
  <si>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</si>
  <si>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</si>
  <si>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</si>
  <si>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</si>
  <si>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</si>
  <si>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</si>
  <si>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</si>
  <si>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</si>
  <si>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</si>
  <si>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</si>
  <si>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</si>
  <si>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</si>
  <si>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</si>
  <si>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</si>
  <si>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</si>
  <si>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</si>
  <si>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</si>
  <si>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</si>
  <si>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</si>
  <si>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</si>
  <si>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</si>
  <si>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</si>
  <si>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</si>
  <si>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</si>
  <si>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</si>
  <si>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</si>
  <si>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</si>
  <si>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</si>
  <si>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</si>
  <si>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</si>
  <si>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</si>
  <si>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</si>
  <si>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</si>
  <si>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</si>
  <si>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</si>
  <si>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</si>
  <si>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</si>
  <si>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</si>
  <si>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</si>
  <si>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</si>
  <si>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</si>
  <si>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</si>
  <si>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</si>
  <si>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</si>
  <si>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</si>
  <si>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</si>
  <si>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</si>
  <si>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</si>
  <si>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</si>
  <si>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</si>
  <si>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</si>
  <si>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</si>
  <si>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</si>
  <si>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</si>
  <si>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</si>
  <si>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</si>
  <si>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</si>
  <si>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</si>
  <si>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</si>
  <si>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</si>
  <si>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</si>
  <si>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</si>
  <si>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</si>
  <si>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</si>
  <si>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</si>
  <si>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</si>
  <si>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</si>
  <si>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</si>
  <si>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</si>
  <si>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</si>
  <si>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</si>
  <si>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</si>
  <si>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</si>
  <si>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</si>
  <si>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</si>
  <si>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</si>
  <si>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</si>
  <si>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</si>
  <si>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</si>
  <si>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</si>
  <si>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</si>
  <si>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</si>
  <si>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</si>
  <si>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</si>
  <si>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</si>
  <si>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</si>
  <si>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</si>
  <si>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</si>
  <si>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</si>
  <si>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</si>
  <si>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</si>
  <si>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</si>
  <si>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</si>
  <si>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</si>
  <si>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</si>
  <si>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</si>
  <si>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</si>
  <si>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</si>
  <si>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</si>
  <si>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</si>
  <si>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</si>
  <si>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</si>
  <si>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</si>
  <si>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</si>
  <si>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</si>
  <si>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</si>
  <si>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</si>
  <si>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</si>
  <si>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</si>
  <si>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</si>
  <si>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</si>
  <si>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</si>
  <si>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</si>
  <si>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</si>
  <si>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</si>
  <si>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</si>
  <si>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</si>
  <si>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</si>
  <si>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</si>
  <si>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</si>
  <si>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</si>
  <si>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</si>
  <si>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</si>
  <si>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</si>
  <si>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</si>
  <si>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</si>
  <si>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</si>
  <si>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</si>
  <si>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</si>
  <si>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</si>
  <si>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</si>
  <si>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</si>
  <si>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</si>
  <si>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</si>
  <si>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</si>
  <si>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</si>
  <si>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</si>
  <si>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</si>
  <si>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</si>
  <si>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</si>
  <si>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</si>
  <si>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</si>
  <si>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</si>
  <si>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</si>
  <si>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</si>
  <si>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</si>
  <si>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</si>
  <si>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</si>
  <si>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</si>
  <si>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</si>
  <si>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</si>
  <si>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</si>
  <si>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</si>
  <si>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</si>
  <si>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</si>
  <si>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</si>
  <si>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</si>
  <si>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</si>
  <si>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</si>
  <si>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</si>
  <si>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</si>
  <si>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</si>
  <si>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</si>
  <si>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</si>
  <si>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</si>
  <si>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</si>
  <si>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</si>
  <si>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</si>
  <si>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</si>
  <si>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</si>
  <si>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</si>
  <si>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</si>
  <si>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</si>
  <si>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</si>
  <si>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</si>
  <si>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</si>
  <si>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</si>
  <si>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</si>
  <si>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</si>
  <si>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</si>
  <si>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</si>
  <si>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</si>
  <si>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</si>
  <si>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</si>
  <si>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</si>
  <si>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</si>
  <si>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</si>
  <si>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</si>
  <si>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</si>
  <si>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</si>
  <si>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</si>
  <si>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</si>
  <si>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</si>
  <si>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</si>
  <si>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</si>
  <si>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</si>
  <si>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</si>
  <si>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</si>
  <si>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</si>
  <si>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</si>
  <si>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</si>
  <si>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</si>
  <si>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</si>
  <si>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</si>
  <si>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</si>
  <si>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</si>
  <si>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</si>
  <si>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</si>
  <si>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</si>
  <si>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</si>
  <si>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</si>
  <si>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</si>
  <si>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</si>
  <si>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</si>
  <si>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</si>
  <si>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</si>
  <si>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</si>
  <si>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</si>
  <si>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</si>
  <si>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</si>
  <si>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</si>
  <si>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</si>
  <si>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</si>
  <si>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</si>
  <si>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</si>
  <si>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</si>
  <si>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</si>
  <si>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</si>
  <si>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</si>
  <si>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</si>
  <si>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</si>
  <si>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</si>
  <si>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</si>
  <si>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</si>
  <si>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</si>
  <si>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</si>
  <si>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</si>
  <si>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</si>
  <si>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</si>
  <si>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</si>
  <si>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</si>
  <si>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</si>
  <si>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</si>
  <si>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</si>
  <si>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</si>
  <si>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</si>
  <si>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</si>
  <si>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</si>
  <si>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</si>
  <si>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</si>
  <si>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</si>
  <si>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</si>
  <si>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</si>
  <si>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</si>
  <si>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</si>
  <si>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</si>
  <si>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</si>
  <si>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</si>
  <si>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</si>
  <si>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</si>
  <si>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</si>
  <si>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</si>
  <si>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</si>
  <si>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</si>
  <si>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</si>
  <si>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</si>
  <si>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</si>
  <si>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</si>
  <si>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</si>
  <si>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</si>
  <si>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</si>
  <si>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</si>
  <si>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</si>
  <si>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</si>
  <si>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</si>
  <si>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</si>
  <si>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</si>
  <si>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</si>
  <si>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</si>
  <si>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</si>
  <si>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</si>
  <si>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</si>
  <si>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</si>
  <si>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</si>
  <si>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</si>
  <si>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</si>
  <si>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</si>
  <si>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</si>
  <si>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</si>
  <si>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</si>
  <si>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</si>
  <si>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</si>
  <si>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</si>
  <si>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</si>
  <si>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</si>
  <si>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</si>
  <si>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</si>
  <si>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</si>
  <si>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</si>
  <si>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</si>
  <si>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</si>
  <si>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</si>
  <si>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</si>
  <si>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</si>
  <si>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</si>
  <si>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</si>
  <si>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</si>
  <si>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</si>
  <si>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</si>
  <si>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</si>
  <si>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</si>
  <si>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</si>
  <si>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</si>
  <si>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</si>
  <si>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</si>
  <si>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</si>
  <si>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</si>
  <si>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</si>
  <si>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</si>
  <si>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</si>
  <si>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</si>
  <si>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</si>
  <si>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</si>
  <si>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</si>
  <si>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</si>
  <si>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</si>
  <si>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</si>
  <si>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</si>
  <si>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</si>
  <si>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</si>
  <si>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</si>
  <si>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</si>
  <si>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</si>
  <si>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</si>
  <si>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</si>
  <si>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</si>
  <si>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</si>
  <si>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</si>
  <si>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</si>
  <si>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</si>
  <si>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</si>
  <si>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</si>
  <si>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</si>
  <si>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</si>
  <si>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</si>
  <si>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</si>
  <si>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</si>
  <si>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</si>
  <si>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</si>
  <si>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</si>
  <si>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</si>
  <si>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</si>
  <si>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</si>
  <si>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</si>
  <si>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</si>
  <si>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</si>
  <si>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</si>
  <si>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</si>
  <si>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</si>
  <si>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</si>
  <si>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</si>
  <si>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</si>
  <si>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</si>
  <si>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</si>
  <si>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</si>
  <si>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</si>
  <si>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</si>
  <si>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</si>
  <si>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</si>
  <si>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</si>
  <si>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</si>
  <si>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</si>
  <si>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</si>
  <si>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</si>
  <si>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</si>
  <si>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</si>
  <si>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</si>
  <si>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</si>
  <si>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</si>
  <si>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</si>
  <si>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</si>
  <si>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</si>
  <si>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</si>
  <si>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</si>
  <si>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</si>
  <si>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</si>
  <si>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</si>
  <si>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</si>
  <si>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</si>
  <si>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</si>
  <si>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</si>
  <si>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</si>
  <si>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</si>
  <si>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</si>
  <si>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</si>
  <si>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</si>
  <si>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</si>
  <si>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</si>
  <si>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</si>
  <si>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</si>
  <si>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</si>
  <si>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</si>
  <si>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</si>
  <si>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</si>
  <si>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</si>
  <si>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</si>
  <si>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</si>
  <si>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</si>
  <si>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</si>
  <si>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</si>
  <si>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</si>
  <si>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</si>
  <si>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</si>
  <si>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</si>
  <si>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</si>
  <si>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</si>
  <si>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</si>
  <si>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</si>
  <si>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</si>
  <si>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</si>
  <si>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</si>
  <si>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</si>
  <si>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</si>
  <si>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</si>
  <si>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</si>
  <si>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</si>
  <si>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</si>
  <si>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</si>
  <si>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</si>
  <si>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</si>
  <si>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</si>
  <si>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</si>
  <si>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</si>
  <si>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</si>
  <si>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</si>
  <si>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</si>
  <si>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</si>
  <si>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</si>
  <si>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</si>
  <si>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</si>
  <si>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</si>
  <si>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</si>
  <si>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</si>
  <si>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</si>
  <si>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</si>
  <si>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</si>
  <si>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</si>
  <si>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</si>
  <si>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</si>
  <si>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</si>
  <si>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</si>
  <si>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</si>
  <si>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</si>
  <si>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</si>
  <si>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</si>
  <si>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</si>
  <si>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</si>
  <si>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</si>
  <si>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</si>
  <si>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</si>
  <si>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</si>
  <si>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</si>
  <si>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</si>
  <si>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</si>
  <si>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</si>
  <si>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</si>
  <si>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</si>
  <si>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</si>
  <si>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</si>
  <si>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</si>
  <si>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</si>
  <si>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</si>
  <si>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</si>
  <si>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</si>
  <si>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</si>
  <si>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</si>
  <si>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</si>
  <si>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</si>
  <si>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</si>
  <si>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</si>
  <si>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</si>
  <si>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</si>
  <si>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</si>
  <si>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</si>
  <si>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</si>
  <si>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</si>
  <si>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</si>
  <si>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</si>
  <si>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</si>
  <si>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</si>
  <si>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</si>
  <si>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</si>
  <si>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</si>
  <si>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</si>
  <si>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</si>
  <si>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</si>
  <si>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</si>
  <si>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</si>
  <si>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</si>
  <si>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</si>
  <si>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</si>
  <si>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</si>
  <si>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</si>
  <si>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</si>
  <si>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</si>
  <si>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</si>
  <si>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</si>
  <si>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</si>
  <si>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</si>
  <si>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</si>
  <si>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</si>
  <si>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</si>
  <si>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</si>
  <si>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</si>
  <si>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</si>
  <si>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</si>
  <si>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</si>
  <si>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</si>
  <si>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</si>
  <si>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</si>
  <si>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</si>
  <si>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</si>
  <si>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</si>
  <si>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</si>
  <si>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</si>
  <si>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</si>
  <si>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</si>
  <si>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</si>
  <si>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</si>
  <si>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</si>
  <si>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</si>
  <si>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</si>
  <si>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</si>
  <si>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</si>
  <si>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</si>
  <si>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</si>
  <si>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</si>
  <si>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</si>
  <si>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</si>
  <si>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</si>
  <si>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</si>
  <si>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</si>
  <si>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</si>
  <si>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</si>
  <si>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</si>
  <si>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</si>
  <si>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</si>
  <si>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</si>
  <si>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</si>
  <si>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</si>
  <si>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</si>
  <si>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</si>
  <si>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</si>
  <si>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</si>
  <si>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</si>
  <si>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</si>
  <si>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</si>
  <si>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</si>
  <si>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</si>
  <si>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</si>
  <si>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</si>
  <si>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</si>
  <si>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</si>
  <si>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</si>
  <si>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</si>
  <si>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</si>
  <si>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</si>
  <si>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</si>
  <si>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</si>
  <si>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</si>
  <si>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</si>
  <si>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</si>
  <si>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</si>
  <si>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</si>
  <si>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</si>
  <si>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</si>
  <si>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</si>
  <si>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</si>
  <si>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</si>
  <si>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</si>
  <si>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</si>
  <si>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</si>
  <si>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</si>
  <si>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</si>
  <si>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</si>
  <si>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</si>
  <si>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</si>
  <si>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</si>
  <si>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</si>
  <si>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</si>
  <si>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</si>
  <si>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</si>
  <si>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</si>
  <si>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</si>
  <si>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</si>
  <si>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</si>
  <si>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</si>
  <si>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</si>
  <si>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</si>
  <si>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</si>
  <si>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</si>
  <si>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</si>
  <si>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</si>
  <si>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</si>
  <si>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</si>
  <si>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</si>
  <si>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</si>
  <si>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</si>
  <si>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</si>
  <si>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</si>
  <si>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</si>
  <si>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</si>
  <si>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</si>
  <si>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</si>
  <si>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</si>
  <si>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</si>
  <si>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</si>
  <si>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</si>
  <si>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</si>
  <si>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</si>
  <si>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</si>
  <si>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</si>
  <si>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</si>
  <si>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</si>
  <si>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</si>
  <si>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</si>
  <si>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</si>
  <si>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</si>
  <si>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</si>
  <si>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</si>
  <si>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</si>
  <si>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</si>
  <si>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</si>
  <si>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</si>
  <si>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</si>
  <si>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</si>
  <si>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</si>
  <si>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</si>
  <si>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</si>
  <si>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</si>
  <si>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</si>
  <si>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</si>
  <si>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</si>
  <si>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</si>
  <si>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</si>
  <si>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</si>
  <si>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</si>
  <si>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</si>
  <si>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</si>
  <si>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</si>
  <si>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</si>
  <si>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</si>
  <si>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</si>
  <si>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</si>
  <si>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</si>
  <si>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</si>
  <si>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</si>
  <si>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</si>
  <si>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</si>
  <si>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</si>
  <si>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</si>
  <si>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</si>
  <si>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</si>
  <si>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</si>
  <si>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</si>
  <si>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</si>
  <si>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</si>
  <si>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</si>
  <si>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</si>
  <si>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</si>
  <si>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</si>
  <si>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</si>
  <si>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</si>
  <si>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</si>
  <si>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</si>
  <si>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</si>
  <si>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</si>
  <si>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</si>
  <si>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</si>
  <si>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</si>
  <si>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</si>
  <si>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</si>
  <si>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</si>
  <si>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</si>
  <si>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</si>
  <si>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</si>
  <si>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</si>
  <si>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</si>
  <si>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</si>
  <si>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</si>
  <si>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</si>
  <si>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</si>
  <si>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</si>
  <si>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</si>
  <si>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</si>
  <si>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</si>
  <si>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</si>
  <si>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</si>
  <si>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</si>
  <si>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</si>
  <si>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</si>
  <si>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</si>
  <si>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</si>
  <si>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</si>
  <si>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</si>
  <si>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</si>
  <si>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</si>
  <si>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</si>
  <si>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</si>
  <si>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</si>
  <si>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</si>
  <si>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</si>
  <si>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</si>
  <si>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</si>
  <si>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</si>
  <si>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</si>
  <si>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</si>
  <si>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</si>
  <si>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</si>
  <si>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</si>
  <si>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</si>
  <si>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</si>
  <si>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</si>
  <si>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</si>
  <si>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</si>
  <si>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</si>
  <si>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</si>
  <si>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</si>
  <si>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</si>
  <si>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</si>
  <si>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</si>
  <si>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</si>
  <si>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</si>
  <si>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</si>
  <si>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</si>
  <si>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</si>
  <si>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</si>
  <si>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</si>
  <si>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</si>
  <si>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</si>
  <si>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</si>
  <si>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</si>
  <si>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</si>
  <si>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</si>
  <si>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</si>
  <si>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</si>
  <si>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</si>
  <si>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</si>
  <si>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</si>
  <si>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</si>
  <si>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</si>
  <si>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</si>
  <si>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</si>
  <si>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</si>
  <si>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</si>
  <si>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</si>
  <si>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</si>
  <si>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</si>
  <si>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</si>
  <si>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</si>
  <si>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</si>
  <si>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</si>
  <si>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</si>
  <si>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</si>
  <si>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</si>
  <si>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</si>
  <si>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</si>
  <si>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</si>
  <si>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</si>
  <si>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</si>
  <si>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</si>
  <si>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</si>
  <si>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</si>
  <si>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</si>
  <si>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</si>
  <si>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</si>
  <si>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</si>
  <si>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</si>
  <si>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</si>
  <si>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</si>
  <si>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</si>
  <si>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</si>
  <si>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</si>
  <si>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</si>
  <si>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</si>
  <si>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</si>
  <si>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</si>
  <si>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</si>
  <si>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</si>
  <si>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</si>
  <si>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</si>
  <si>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</si>
  <si>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</si>
  <si>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</si>
  <si>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</si>
  <si>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</si>
  <si>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</si>
  <si>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</si>
  <si>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</si>
  <si>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</si>
  <si>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</si>
  <si>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</si>
  <si>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</si>
  <si>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</si>
  <si>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</si>
  <si>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</si>
  <si>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</si>
  <si>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</si>
  <si>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</si>
  <si>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</si>
  <si>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</si>
  <si>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</si>
  <si>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</si>
  <si>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</si>
  <si>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</si>
  <si>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</si>
  <si>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</si>
  <si>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</si>
  <si>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</si>
  <si>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</si>
  <si>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</si>
  <si>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</si>
  <si>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</si>
  <si>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</si>
  <si>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</si>
  <si>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</si>
  <si>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</si>
  <si>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</si>
  <si>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</si>
  <si>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</si>
  <si>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</si>
  <si>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</si>
  <si>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</si>
  <si>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</si>
  <si>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</si>
  <si>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</si>
  <si>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</si>
  <si>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</si>
  <si>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</si>
  <si>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</si>
  <si>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</si>
  <si>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</si>
  <si>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</si>
  <si>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</si>
  <si>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</si>
  <si>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</si>
  <si>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</si>
  <si>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</si>
  <si>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</si>
  <si>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</si>
  <si>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</si>
  <si>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</si>
  <si>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</si>
  <si>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</si>
  <si>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</si>
  <si>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</si>
  <si>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</si>
  <si>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</si>
  <si>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</si>
  <si>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</si>
  <si>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</si>
  <si>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</si>
  <si>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</si>
  <si>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</si>
  <si>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</si>
  <si>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</si>
  <si>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</si>
  <si>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</si>
  <si>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</si>
  <si>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</si>
  <si>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</si>
  <si>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</si>
  <si>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</si>
  <si>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</si>
  <si>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</si>
  <si>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</si>
  <si>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</si>
  <si>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</si>
  <si>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</si>
  <si>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</si>
  <si>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</si>
  <si>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</si>
  <si>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</si>
  <si>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</si>
  <si>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</si>
  <si>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</si>
  <si>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</si>
  <si>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</si>
  <si>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</si>
  <si>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</si>
  <si>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</si>
  <si>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</si>
  <si>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</si>
  <si>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</si>
  <si>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</si>
  <si>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</si>
  <si>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</si>
  <si>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</si>
  <si>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</si>
  <si>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</si>
  <si>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</si>
  <si>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</si>
  <si>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</si>
  <si>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</si>
  <si>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</si>
  <si>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</si>
  <si>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</si>
  <si>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</si>
  <si>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</si>
  <si>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</si>
  <si>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</si>
  <si>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</si>
  <si>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</si>
  <si>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</si>
  <si>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</si>
  <si>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</si>
  <si>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</si>
  <si>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</si>
  <si>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</si>
  <si>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</si>
  <si>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</si>
  <si>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</si>
  <si>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</si>
  <si>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</si>
  <si>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</si>
  <si>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</si>
  <si>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</si>
  <si>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</si>
  <si>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</si>
  <si>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</si>
  <si>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</si>
  <si>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</si>
  <si>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</si>
  <si>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</si>
  <si>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</si>
  <si>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</si>
  <si>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</si>
  <si>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</si>
  <si>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</si>
  <si>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</si>
  <si>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</si>
  <si>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</si>
  <si>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</si>
  <si>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</si>
  <si>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</si>
  <si>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</si>
  <si>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</si>
  <si>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</si>
  <si>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</si>
  <si>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</si>
  <si>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</si>
  <si>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</si>
  <si>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</si>
  <si>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</si>
  <si>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</si>
  <si>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</si>
  <si>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</si>
  <si>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</si>
  <si>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</si>
  <si>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</si>
  <si>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</si>
  <si>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</si>
  <si>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</si>
  <si>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</si>
  <si>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</si>
  <si>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</si>
  <si>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</si>
  <si>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</si>
  <si>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</si>
  <si>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</si>
  <si>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</si>
  <si>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</si>
  <si>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</si>
  <si>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</si>
  <si>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</si>
  <si>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</si>
  <si>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</si>
  <si>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</si>
  <si>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</si>
  <si>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</si>
  <si>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</si>
  <si>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</si>
  <si>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</si>
  <si>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</si>
  <si>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</si>
  <si>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</si>
  <si>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</si>
  <si>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</si>
  <si>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</si>
  <si>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</si>
  <si>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</si>
  <si>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</si>
  <si>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</si>
  <si>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</si>
  <si>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</si>
  <si>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</si>
  <si>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</si>
  <si>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</si>
  <si>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</si>
  <si>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</si>
  <si>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</si>
  <si>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</si>
  <si>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</si>
  <si>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</si>
  <si>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</si>
  <si>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</si>
  <si>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</si>
  <si>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</si>
  <si>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</si>
  <si>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</si>
  <si>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</si>
  <si>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</si>
  <si>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</si>
  <si>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</si>
  <si>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</si>
  <si>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</si>
  <si>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</si>
  <si>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</si>
  <si>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</si>
  <si>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</si>
  <si>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</si>
  <si>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</si>
  <si>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</si>
  <si>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</si>
  <si>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</si>
  <si>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</si>
  <si>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</si>
  <si>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</si>
  <si>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</si>
  <si>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</si>
  <si>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</si>
  <si>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</si>
  <si>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</si>
  <si>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</si>
  <si>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</si>
  <si>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</si>
  <si>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</si>
  <si>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</si>
  <si>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</si>
  <si>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</si>
  <si>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</si>
  <si>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</si>
  <si>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</si>
  <si>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</si>
  <si>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</si>
  <si>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</si>
  <si>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</si>
  <si>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</si>
  <si>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</si>
  <si>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</si>
  <si>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</si>
  <si>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</si>
  <si>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</si>
  <si>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</si>
  <si>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</si>
  <si>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</si>
  <si>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</si>
  <si>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</si>
  <si>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</si>
  <si>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</si>
  <si>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</si>
  <si>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</si>
  <si>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</si>
  <si>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</si>
  <si>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</si>
  <si>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</si>
  <si>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</si>
  <si>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</si>
  <si>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</si>
  <si>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</si>
  <si>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</si>
  <si>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</si>
  <si>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</si>
  <si>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</si>
  <si>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</si>
  <si>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</si>
  <si>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</si>
  <si>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</si>
  <si>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</si>
  <si>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</si>
  <si>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</si>
  <si>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</si>
  <si>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</si>
  <si>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</si>
  <si>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</si>
  <si>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</si>
  <si>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</si>
  <si>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</si>
  <si>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</si>
  <si>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</si>
  <si>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</si>
  <si>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</si>
  <si>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</si>
  <si>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</si>
  <si>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</si>
  <si>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</si>
  <si>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</si>
  <si>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</si>
  <si>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</si>
  <si>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</si>
  <si>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</si>
  <si>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</si>
  <si>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</si>
  <si>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</si>
  <si>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</si>
  <si>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</si>
  <si>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</si>
  <si>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</si>
  <si>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</si>
  <si>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</si>
  <si>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</si>
  <si>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</si>
  <si>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</si>
  <si>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</si>
  <si>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</si>
  <si>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</si>
  <si>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</si>
  <si>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</si>
  <si>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</si>
  <si>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</si>
  <si>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</si>
  <si>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</si>
  <si>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</si>
  <si>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</si>
  <si>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</si>
  <si>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</si>
  <si>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</si>
  <si>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</si>
  <si>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</si>
  <si>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</si>
  <si>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</si>
  <si>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</si>
  <si>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</si>
  <si>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</si>
  <si>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</si>
  <si>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</si>
  <si>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</si>
  <si>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</si>
  <si>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</si>
  <si>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</si>
  <si>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</si>
  <si>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</si>
  <si>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</si>
  <si>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</si>
  <si>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</si>
  <si>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</si>
  <si>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</si>
  <si>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</si>
  <si>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</si>
  <si>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</si>
  <si>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</si>
  <si>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</si>
  <si>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</si>
  <si>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</si>
  <si>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</si>
  <si>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</si>
  <si>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</si>
  <si>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</si>
  <si>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</si>
  <si>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</si>
  <si>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</si>
  <si>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</si>
  <si>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</si>
  <si>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</si>
  <si>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</si>
  <si>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</si>
  <si>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</si>
  <si>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</si>
  <si>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</si>
  <si>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</si>
  <si>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</si>
  <si>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</si>
  <si>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</si>
  <si>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</si>
  <si>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</si>
  <si>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</si>
  <si>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</si>
  <si>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</si>
  <si>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</si>
  <si>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</si>
  <si>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</si>
  <si>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</si>
  <si>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</si>
  <si>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</si>
  <si>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</si>
  <si>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</si>
  <si>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</si>
  <si>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</si>
  <si>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</si>
  <si>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</si>
  <si>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</si>
  <si>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</si>
  <si>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</si>
  <si>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</si>
  <si>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</si>
  <si>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</si>
  <si>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</si>
  <si>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</si>
  <si>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</si>
  <si>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</si>
  <si>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</si>
  <si>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</si>
  <si>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</si>
  <si>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</si>
  <si>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</si>
  <si>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</si>
  <si>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</si>
  <si>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</si>
  <si>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</si>
  <si>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</si>
  <si>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</si>
  <si>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</si>
  <si>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</si>
  <si>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</si>
  <si>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</si>
  <si>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</si>
  <si>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</si>
  <si>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</si>
  <si>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</si>
  <si>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</si>
  <si>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</si>
  <si>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</si>
  <si>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</si>
  <si>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</si>
  <si>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</si>
  <si>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</si>
  <si>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</si>
  <si>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</si>
  <si>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</si>
  <si>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</si>
  <si>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</si>
  <si>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</si>
  <si>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</si>
  <si>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</si>
  <si>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</si>
  <si>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</si>
  <si>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</si>
  <si>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</si>
  <si>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</si>
  <si>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</si>
  <si>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</si>
  <si>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</si>
  <si>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</si>
  <si>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</si>
  <si>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</si>
  <si>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</si>
  <si>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</si>
  <si>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</si>
  <si>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</si>
  <si>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</si>
  <si>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</si>
  <si>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</si>
  <si>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</si>
  <si>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</si>
  <si>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</si>
  <si>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</si>
  <si>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</si>
  <si>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</si>
  <si>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</si>
  <si>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</si>
  <si>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</si>
  <si>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</si>
  <si>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</si>
  <si>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</si>
  <si>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</si>
  <si>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</si>
  <si>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</si>
  <si>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</si>
  <si>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</si>
  <si>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</si>
  <si>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</si>
  <si>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</si>
  <si>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</si>
  <si>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</si>
  <si>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</si>
  <si>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</si>
  <si>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</si>
  <si>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</si>
  <si>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</si>
  <si>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</si>
  <si>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</si>
  <si>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</si>
  <si>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</si>
  <si>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</si>
  <si>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</si>
  <si>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</si>
  <si>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</si>
  <si>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</si>
  <si>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</si>
  <si>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</si>
  <si>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</si>
  <si>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</si>
  <si>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</si>
  <si>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</si>
  <si>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</si>
  <si>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</si>
  <si>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</si>
  <si>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</si>
  <si>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</si>
  <si>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</si>
  <si>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</si>
  <si>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</si>
  <si>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</si>
  <si>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</si>
  <si>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</si>
  <si>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</si>
  <si>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</si>
  <si>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</si>
  <si>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</si>
  <si>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</si>
  <si>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</si>
  <si>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</si>
  <si>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</si>
  <si>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</si>
  <si>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</si>
  <si>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</si>
  <si>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</si>
  <si>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</si>
  <si>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</si>
  <si>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</si>
  <si>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</si>
  <si>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</si>
  <si>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</si>
  <si>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</si>
  <si>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</si>
  <si>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</si>
  <si>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</si>
  <si>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</si>
  <si>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</si>
  <si>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</si>
  <si>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</si>
  <si>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</si>
  <si>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</si>
  <si>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</si>
  <si>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</si>
  <si>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</si>
  <si>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</si>
  <si>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</si>
  <si>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</si>
  <si>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</si>
  <si>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</si>
  <si>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</si>
  <si>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</si>
  <si>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</si>
  <si>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</si>
  <si>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</si>
  <si>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</si>
  <si>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</si>
  <si>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</si>
  <si>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</si>
  <si>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</si>
  <si>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</si>
  <si>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</si>
  <si>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</si>
  <si>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</si>
  <si>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</si>
  <si>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</si>
  <si>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</si>
  <si>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</si>
  <si>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</si>
  <si>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</si>
  <si>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</si>
  <si>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</si>
  <si>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</si>
  <si>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</si>
  <si>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</si>
  <si>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</si>
  <si>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</si>
  <si>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</si>
  <si>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</si>
  <si>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</si>
  <si>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</si>
  <si>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</si>
  <si>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</si>
  <si>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</si>
  <si>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</si>
  <si>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</si>
  <si>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</si>
  <si>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</si>
  <si>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</si>
  <si>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</si>
  <si>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</si>
  <si>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</si>
  <si>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</si>
  <si>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</si>
  <si>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</si>
  <si>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</si>
  <si>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</si>
  <si>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</si>
  <si>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</si>
  <si>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</si>
  <si>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</si>
  <si>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</si>
  <si>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</si>
  <si>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</si>
  <si>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</si>
  <si>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</si>
  <si>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</si>
  <si>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</si>
  <si>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</si>
  <si>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</si>
  <si>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</si>
  <si>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</si>
  <si>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</si>
  <si>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</si>
  <si>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</si>
  <si>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</si>
  <si>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</si>
  <si>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</si>
  <si>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</si>
  <si>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</si>
  <si>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</si>
  <si>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</si>
  <si>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</si>
  <si>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</si>
  <si>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</si>
  <si>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</si>
  <si>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</si>
  <si>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</si>
  <si>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</si>
  <si>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</si>
  <si>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</si>
  <si>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</si>
  <si>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</si>
  <si>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</si>
  <si>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</si>
  <si>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</si>
  <si>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</si>
  <si>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</si>
  <si>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</si>
  <si>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</si>
  <si>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</si>
  <si>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</si>
  <si>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</si>
  <si>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</si>
  <si>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</si>
  <si>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</si>
  <si>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</si>
  <si>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</si>
  <si>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</si>
  <si>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</si>
  <si>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</si>
  <si>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</si>
  <si>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</si>
  <si>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</si>
  <si>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</si>
  <si>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</si>
  <si>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</si>
  <si>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</si>
  <si>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</si>
  <si>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</si>
  <si>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</si>
  <si>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</si>
  <si>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</si>
  <si>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</si>
  <si>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</si>
  <si>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</si>
  <si>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</si>
  <si>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</si>
  <si>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</si>
  <si>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</si>
  <si>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</si>
  <si>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</si>
  <si>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</si>
  <si>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</si>
  <si>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</si>
  <si>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</si>
  <si>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</si>
  <si>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</si>
  <si>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</si>
  <si>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</si>
  <si>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</si>
  <si>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</si>
  <si>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</si>
  <si>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</si>
  <si>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</si>
  <si>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</si>
  <si>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</si>
  <si>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</si>
  <si>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</si>
  <si>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</si>
  <si>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</si>
  <si>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</si>
  <si>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</si>
  <si>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</si>
  <si>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</si>
  <si>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</si>
  <si>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</si>
  <si>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</si>
  <si>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</si>
  <si>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</si>
  <si>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</si>
  <si>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</si>
  <si>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</si>
  <si>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</si>
  <si>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</si>
  <si>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</si>
  <si>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</si>
  <si>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</si>
  <si>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</si>
  <si>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</si>
  <si>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</si>
  <si>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</si>
  <si>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</si>
  <si>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</si>
  <si>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</si>
  <si>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</si>
  <si>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</si>
  <si>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</si>
  <si>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</si>
  <si>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</si>
  <si>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</si>
  <si>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</si>
  <si>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</si>
  <si>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</si>
  <si>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</si>
  <si>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</si>
  <si>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</si>
  <si>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</si>
  <si>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</si>
  <si>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</si>
  <si>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</si>
  <si>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</si>
  <si>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</si>
  <si>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</si>
  <si>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</si>
  <si>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</si>
  <si>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</si>
  <si>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</si>
  <si>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</si>
  <si>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</si>
  <si>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</si>
  <si>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</si>
  <si>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</si>
  <si>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</si>
  <si>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</si>
  <si>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</si>
  <si>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</si>
  <si>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</si>
  <si>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</si>
  <si>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</si>
  <si>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</si>
  <si>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</si>
  <si>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</si>
  <si>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</si>
  <si>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</si>
  <si>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</si>
  <si>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</si>
  <si>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</si>
  <si>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</si>
  <si>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</si>
  <si>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</si>
  <si>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</si>
  <si>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</si>
  <si>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</si>
  <si>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</si>
  <si>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</si>
  <si>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</si>
  <si>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</si>
  <si>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</si>
  <si>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</si>
  <si>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</si>
  <si>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</si>
  <si>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</si>
  <si>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</si>
  <si>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</si>
  <si>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</si>
  <si>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</si>
  <si>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</si>
  <si>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</si>
  <si>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</si>
  <si>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</si>
  <si>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</si>
  <si>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</si>
  <si>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</si>
  <si>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</si>
  <si>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</si>
  <si>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</si>
  <si>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</si>
  <si>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</si>
  <si>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</si>
  <si>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</si>
  <si>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</si>
  <si>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</si>
  <si>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</si>
  <si>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</si>
  <si>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</si>
  <si>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</si>
  <si>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</si>
  <si>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</si>
  <si>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</si>
  <si>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</si>
  <si>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</si>
  <si>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</si>
  <si>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</si>
  <si>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</si>
  <si>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</si>
  <si>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</si>
  <si>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</si>
  <si>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</si>
  <si>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</si>
  <si>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</si>
  <si>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</si>
  <si>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</si>
  <si>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</si>
  <si>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</si>
  <si>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</si>
  <si>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</si>
  <si>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</si>
  <si>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</si>
  <si>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</si>
  <si>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</si>
  <si>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</si>
  <si>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</si>
  <si>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</si>
  <si>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</si>
  <si>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</si>
  <si>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</si>
  <si>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</si>
  <si>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</si>
  <si>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</si>
  <si>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</si>
  <si>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</si>
  <si>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</si>
  <si>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</si>
  <si>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</si>
  <si>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</si>
  <si>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</si>
  <si>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</si>
  <si>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</si>
  <si>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</si>
  <si>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</si>
  <si>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</si>
  <si>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</si>
  <si>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</si>
  <si>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</si>
  <si>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</si>
  <si>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</si>
  <si>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</si>
  <si>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</si>
  <si>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</si>
  <si>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</si>
  <si>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</si>
  <si>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</si>
  <si>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</si>
  <si>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</si>
  <si>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</si>
  <si>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</si>
  <si>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</si>
  <si>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</si>
  <si>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</si>
  <si>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</si>
  <si>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</si>
  <si>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</si>
  <si>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</si>
  <si>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</si>
  <si>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</si>
  <si>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</si>
  <si>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</si>
  <si>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</si>
  <si>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</si>
  <si>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</si>
  <si>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</si>
  <si>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</si>
  <si>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</si>
  <si>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</si>
  <si>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</si>
  <si>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</si>
  <si>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</si>
  <si>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</si>
  <si>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</si>
  <si>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</si>
  <si>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</si>
  <si>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</si>
  <si>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</si>
  <si>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</si>
  <si>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</si>
  <si>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</si>
  <si>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</si>
  <si>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</si>
  <si>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</si>
  <si>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</si>
  <si>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</si>
  <si>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</si>
  <si>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</si>
  <si>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</si>
  <si>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</si>
  <si>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</si>
  <si>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</si>
  <si>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</si>
  <si>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</si>
  <si>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</si>
  <si>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</si>
  <si>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</si>
  <si>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</si>
  <si>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</si>
  <si>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</si>
  <si>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</si>
  <si>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</si>
  <si>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</si>
  <si>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</si>
  <si>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</si>
  <si>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</si>
  <si>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</si>
  <si>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</si>
  <si>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</si>
  <si>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</si>
  <si>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</si>
  <si>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</si>
  <si>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</si>
  <si>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</si>
  <si>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</si>
  <si>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</si>
  <si>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</si>
  <si>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</si>
  <si>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</si>
  <si>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</si>
  <si>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</si>
  <si>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</si>
  <si>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</si>
  <si>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</si>
  <si>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</si>
  <si>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</si>
  <si>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</si>
  <si>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</si>
  <si>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</si>
  <si>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</si>
  <si>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</si>
  <si>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</si>
  <si>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</si>
  <si>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</si>
  <si>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</si>
  <si>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</si>
  <si>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</si>
  <si>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</si>
  <si>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</si>
  <si>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</si>
  <si>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</si>
  <si>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</si>
  <si>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</si>
  <si>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</si>
  <si>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</si>
  <si>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</si>
  <si>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</si>
  <si>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</si>
  <si>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</si>
  <si>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</si>
  <si>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</si>
  <si>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</si>
  <si>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</si>
  <si>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</si>
  <si>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</si>
  <si>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</si>
  <si>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</si>
  <si>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</si>
  <si>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</si>
  <si>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</si>
  <si>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</si>
  <si>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</si>
  <si>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</si>
  <si>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</si>
  <si>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</si>
  <si>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</si>
  <si>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</si>
  <si>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</si>
  <si>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</si>
  <si>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</si>
  <si>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</si>
  <si>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</si>
  <si>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</si>
  <si>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</si>
  <si>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</si>
  <si>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</si>
  <si>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</si>
  <si>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</si>
  <si>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</si>
  <si>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</si>
  <si>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</si>
  <si>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</si>
  <si>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</si>
  <si>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</si>
  <si>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</si>
  <si>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</si>
  <si>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</si>
  <si>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</si>
  <si>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</si>
  <si>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</si>
  <si>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</si>
  <si>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</si>
  <si>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</si>
  <si>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</si>
  <si>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</si>
  <si>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</si>
  <si>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</si>
  <si>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</si>
  <si>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</si>
  <si>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</si>
  <si>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</si>
  <si>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</si>
  <si>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</si>
  <si>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</si>
  <si>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</si>
  <si>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</si>
  <si>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</si>
  <si>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</si>
  <si>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</si>
  <si>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</si>
  <si>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</si>
  <si>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</si>
  <si>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</si>
  <si>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</si>
  <si>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</si>
  <si>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</si>
  <si>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</si>
  <si>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</si>
  <si>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</si>
  <si>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</si>
  <si>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</si>
  <si>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</si>
  <si>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</si>
  <si>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</si>
  <si>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</si>
  <si>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</si>
  <si>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</si>
  <si>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</si>
  <si>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</si>
  <si>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</si>
  <si>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</si>
  <si>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</si>
  <si>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</si>
  <si>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</si>
  <si>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</si>
  <si>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</si>
  <si>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</si>
  <si>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</si>
  <si>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</si>
  <si>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</si>
  <si>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</si>
  <si>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</si>
  <si>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</si>
  <si>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</si>
  <si>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</si>
  <si>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</si>
  <si>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</si>
  <si>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</si>
  <si>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</si>
  <si>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</si>
  <si>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</si>
  <si>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</si>
  <si>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</si>
  <si>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</si>
  <si>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</si>
  <si>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</si>
  <si>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</si>
  <si>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</si>
  <si>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</si>
  <si>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</si>
  <si>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</si>
  <si>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</si>
  <si>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</si>
  <si>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</si>
  <si>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</si>
  <si>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</si>
  <si>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</si>
  <si>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</si>
  <si>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</si>
  <si>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</si>
  <si>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</si>
  <si>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</si>
  <si>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</si>
  <si>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</si>
  <si>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</si>
  <si>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</si>
  <si>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</si>
  <si>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</si>
  <si>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</si>
  <si>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</si>
  <si>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</si>
  <si>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</si>
  <si>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</si>
  <si>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</si>
  <si>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</si>
  <si>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</si>
  <si>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</si>
  <si>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</si>
  <si>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</si>
  <si>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</si>
  <si>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</si>
  <si>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</si>
  <si>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</si>
  <si>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</si>
  <si>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</si>
  <si>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</si>
  <si>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</si>
  <si>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</si>
  <si>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</si>
  <si>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</si>
  <si>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</si>
  <si>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</si>
  <si>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</si>
  <si>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</si>
  <si>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</si>
  <si>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</si>
  <si>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</si>
  <si>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</si>
  <si>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</si>
  <si>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</si>
  <si>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</si>
  <si>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</si>
  <si>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</si>
  <si>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</si>
  <si>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</si>
  <si>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</si>
  <si>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</si>
  <si>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</si>
  <si>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</si>
  <si>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</si>
  <si>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</si>
  <si>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</si>
  <si>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</si>
  <si>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</si>
  <si>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</si>
  <si>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</si>
  <si>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</si>
  <si>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</si>
  <si>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</si>
  <si>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</si>
  <si>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</si>
  <si>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</si>
  <si>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</si>
  <si>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</si>
  <si>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</si>
  <si>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</si>
  <si>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</si>
  <si>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</si>
  <si>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</si>
  <si>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</si>
  <si>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</si>
  <si>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</si>
  <si>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</si>
  <si>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</si>
  <si>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</si>
  <si>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</si>
  <si>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</si>
  <si>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</si>
  <si>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</si>
  <si>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</si>
  <si>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</si>
  <si>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</si>
  <si>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</si>
  <si>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</si>
  <si>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</si>
  <si>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</si>
  <si>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</si>
  <si>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</si>
  <si>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</si>
  <si>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</si>
  <si>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</si>
  <si>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</si>
  <si>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</si>
  <si>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</si>
  <si>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</si>
  <si>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</si>
  <si>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</si>
  <si>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</si>
  <si>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</si>
  <si>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</si>
  <si>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</si>
  <si>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</si>
  <si>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</si>
  <si>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</si>
  <si>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</si>
  <si>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</si>
  <si>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</si>
  <si>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</si>
  <si>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</si>
  <si>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</si>
  <si>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</si>
  <si>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</si>
  <si>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</si>
  <si>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</si>
  <si>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</si>
  <si>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</si>
  <si>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</si>
  <si>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</si>
  <si>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</si>
  <si>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</si>
  <si>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</si>
  <si>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</si>
  <si>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</si>
  <si>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</si>
  <si>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</si>
  <si>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</si>
  <si>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</si>
  <si>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</si>
  <si>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</si>
  <si>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</si>
  <si>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</si>
  <si>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</si>
  <si>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</si>
  <si>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</si>
  <si>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</si>
  <si>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</si>
  <si>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</si>
  <si>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</si>
  <si>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</si>
  <si>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</si>
  <si>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</si>
  <si>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</si>
  <si>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</si>
  <si>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</si>
  <si>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</si>
  <si>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</si>
  <si>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</si>
  <si>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</si>
  <si>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</si>
  <si>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</si>
  <si>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</si>
  <si>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</si>
  <si>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</si>
  <si>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</si>
  <si>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</si>
  <si>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</si>
  <si>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</si>
  <si>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</si>
  <si>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</si>
  <si>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</si>
  <si>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</si>
  <si>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</si>
  <si>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</si>
  <si>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</si>
  <si>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</si>
  <si>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</si>
  <si>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</si>
  <si>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</si>
  <si>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</si>
  <si>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</si>
  <si>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</si>
  <si>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</si>
  <si>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</si>
  <si>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</si>
  <si>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</si>
  <si>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</si>
  <si>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</si>
  <si>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</si>
  <si>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</si>
  <si>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</si>
  <si>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</si>
  <si>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</si>
  <si>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</si>
  <si>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</si>
  <si>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</si>
  <si>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</si>
  <si>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</si>
  <si>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</si>
  <si>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</si>
  <si>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</si>
  <si>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</si>
  <si>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</si>
  <si>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</si>
  <si>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</si>
  <si>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</si>
  <si>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</si>
  <si>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</si>
  <si>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</si>
  <si>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</si>
  <si>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</si>
  <si>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</si>
  <si>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</si>
  <si>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</si>
  <si>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</si>
  <si>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</si>
  <si>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</si>
  <si>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</si>
  <si>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</si>
  <si>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</si>
  <si>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</si>
  <si>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</si>
  <si>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</si>
  <si>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</si>
  <si>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</si>
  <si>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</si>
  <si>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</si>
  <si>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</si>
  <si>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</si>
  <si>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</si>
  <si>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</si>
  <si>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</si>
  <si>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</si>
  <si>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</si>
  <si>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</si>
  <si>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</si>
  <si>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</si>
  <si>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</si>
  <si>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</si>
  <si>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</si>
  <si>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</si>
  <si>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</si>
  <si>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</si>
  <si>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</si>
  <si>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</si>
  <si>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</si>
  <si>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</si>
  <si>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</si>
  <si>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</si>
  <si>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</si>
  <si>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</si>
  <si>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</si>
  <si>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</si>
  <si>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</si>
  <si>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</si>
  <si>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</si>
  <si>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</si>
  <si>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</si>
  <si>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</si>
  <si>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</si>
  <si>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</si>
  <si>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</si>
  <si>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</si>
  <si>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</si>
  <si>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</si>
  <si>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</si>
  <si>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</si>
  <si>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</si>
  <si>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</si>
  <si>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</si>
  <si>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</si>
  <si>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</si>
  <si>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</si>
  <si>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</si>
  <si>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</si>
  <si>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</si>
  <si>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</si>
  <si>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</si>
  <si>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</si>
  <si>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</si>
  <si>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</si>
  <si>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</si>
  <si>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</si>
  <si>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</si>
  <si>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</si>
  <si>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</si>
  <si>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</si>
  <si>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</si>
  <si>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</si>
  <si>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</si>
  <si>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</si>
  <si>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</si>
  <si>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</si>
  <si>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</si>
  <si>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</si>
  <si>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</si>
  <si>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</si>
  <si>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</si>
  <si>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</si>
  <si>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</si>
  <si>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</si>
  <si>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</si>
  <si>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</si>
  <si>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</si>
  <si>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</si>
  <si>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</si>
  <si>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</si>
  <si>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</si>
  <si>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</si>
  <si>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</si>
  <si>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</si>
  <si>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</si>
  <si>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</si>
  <si>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</si>
  <si>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</si>
  <si>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</si>
  <si>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</si>
  <si>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</si>
  <si>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</si>
  <si>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</si>
  <si>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</si>
  <si>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</si>
  <si>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</si>
  <si>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</si>
  <si>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</si>
  <si>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</si>
  <si>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</si>
  <si>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</si>
  <si>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</si>
  <si>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</si>
  <si>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</si>
  <si>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</si>
  <si>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</si>
  <si>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</si>
  <si>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</si>
  <si>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</si>
  <si>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</si>
  <si>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</si>
  <si>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</si>
  <si>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</si>
  <si>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</si>
  <si>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</si>
  <si>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</si>
  <si>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</si>
  <si>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</si>
  <si>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</si>
  <si>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</si>
  <si>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</si>
  <si>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</si>
  <si>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</si>
  <si>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</si>
  <si>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</si>
  <si>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</si>
  <si>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</si>
  <si>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</si>
  <si>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</si>
  <si>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</si>
  <si>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</si>
  <si>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</si>
  <si>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</si>
  <si>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</si>
  <si>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</si>
  <si>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</si>
  <si>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</si>
  <si>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</si>
  <si>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</si>
  <si>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</si>
  <si>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</si>
  <si>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</si>
  <si>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</si>
  <si>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</si>
  <si>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</si>
  <si>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</si>
  <si>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</si>
  <si>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</si>
  <si>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</si>
  <si>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</si>
  <si>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</si>
  <si>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</si>
  <si>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</si>
  <si>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</si>
  <si>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</si>
  <si>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</si>
  <si>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</si>
  <si>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</si>
  <si>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</si>
  <si>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</si>
  <si>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</si>
  <si>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</si>
  <si>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</si>
  <si>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</si>
  <si>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</si>
  <si>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</si>
  <si>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</si>
  <si>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</si>
  <si>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</si>
  <si>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</si>
  <si>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</si>
  <si>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</si>
  <si>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</si>
  <si>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</si>
  <si>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</si>
  <si>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</si>
  <si>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</si>
  <si>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</si>
  <si>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</si>
  <si>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</si>
  <si>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</si>
  <si>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</si>
  <si>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</si>
  <si>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</si>
  <si>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</si>
  <si>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</si>
  <si>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</si>
  <si>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</si>
  <si>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</si>
  <si>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</si>
  <si>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</si>
  <si>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</si>
  <si>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</si>
  <si>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</si>
  <si>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</si>
  <si>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</si>
  <si>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</si>
  <si>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</si>
  <si>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</si>
  <si>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</si>
  <si>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</si>
  <si>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</si>
  <si>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</si>
  <si>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</si>
  <si>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</si>
  <si>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</si>
  <si>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</si>
  <si>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</si>
  <si>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</si>
  <si>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</si>
  <si>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</si>
  <si>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</si>
  <si>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</si>
  <si>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</si>
  <si>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</si>
  <si>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</si>
  <si>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</si>
  <si>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</si>
  <si>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</si>
  <si>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</si>
  <si>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</si>
  <si>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</si>
  <si>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</si>
  <si>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</si>
  <si>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</si>
  <si>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</si>
  <si>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</si>
  <si>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</si>
  <si>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</si>
  <si>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</si>
  <si>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</si>
  <si>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</si>
  <si>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</si>
  <si>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</si>
  <si>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</si>
  <si>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</si>
  <si>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</si>
  <si>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</si>
  <si>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</si>
  <si>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</si>
  <si>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</si>
  <si>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</si>
  <si>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</si>
  <si>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</si>
  <si>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</si>
  <si>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</si>
  <si>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</si>
  <si>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</si>
  <si>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</si>
  <si>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</si>
  <si>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</si>
  <si>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</si>
  <si>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</si>
  <si>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</si>
  <si>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</si>
  <si>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</si>
  <si>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</si>
  <si>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</si>
  <si>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</si>
  <si>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</si>
  <si>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</si>
  <si>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</si>
  <si>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</si>
  <si>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</si>
  <si>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</si>
  <si>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</si>
  <si>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</si>
  <si>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</si>
  <si>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</si>
  <si>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</si>
  <si>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</si>
  <si>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</si>
  <si>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</si>
  <si>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</si>
  <si>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</si>
  <si>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</si>
  <si>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</si>
  <si>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</si>
  <si>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</si>
  <si>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</si>
  <si>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</si>
  <si>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</si>
  <si>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</si>
  <si>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</si>
  <si>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</si>
  <si>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</si>
  <si>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</si>
  <si>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</si>
  <si>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</si>
  <si>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</si>
  <si>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</si>
  <si>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</si>
  <si>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</si>
  <si>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</si>
  <si>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</si>
  <si>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</si>
  <si>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</si>
  <si>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</si>
  <si>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</si>
  <si>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</si>
  <si>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</si>
  <si>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</si>
  <si>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</si>
  <si>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</si>
  <si>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</si>
  <si>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</si>
  <si>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</si>
  <si>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</si>
  <si>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</si>
  <si>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</si>
  <si>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</si>
  <si>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</si>
  <si>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</si>
  <si>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</si>
  <si>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</si>
  <si>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</si>
  <si>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</si>
  <si>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</si>
  <si>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</si>
  <si>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</si>
  <si>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</si>
  <si>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</si>
  <si>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</si>
  <si>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</si>
  <si>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</si>
  <si>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</si>
  <si>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</si>
  <si>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</si>
  <si>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</si>
  <si>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</si>
  <si>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</si>
  <si>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</si>
  <si>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</si>
  <si>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</si>
  <si>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</si>
  <si>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</si>
  <si>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</si>
  <si>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</si>
  <si>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</si>
  <si>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</si>
  <si>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</si>
  <si>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</si>
  <si>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</si>
  <si>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</si>
  <si>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</si>
  <si>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</si>
  <si>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</si>
  <si>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</si>
  <si>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</si>
  <si>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</si>
  <si>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</si>
  <si>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</si>
  <si>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</si>
  <si>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</si>
  <si>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</si>
  <si>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</si>
  <si>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</si>
  <si>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</si>
  <si>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</si>
  <si>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</si>
  <si>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</si>
  <si>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</si>
  <si>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</si>
  <si>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</si>
  <si>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</si>
  <si>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</si>
  <si>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</si>
  <si>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</si>
  <si>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</si>
  <si>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</si>
  <si>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</si>
  <si>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</si>
  <si>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</si>
  <si>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</si>
  <si>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</si>
  <si>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</si>
  <si>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</si>
  <si>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</si>
  <si>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</si>
  <si>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</si>
  <si>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</si>
  <si>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</si>
  <si>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</si>
  <si>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</si>
  <si>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</si>
  <si>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</si>
  <si>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</si>
  <si>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</si>
  <si>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</si>
  <si>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</si>
  <si>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</si>
  <si>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</si>
  <si>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</si>
  <si>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</si>
  <si>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</si>
  <si>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</si>
  <si>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</si>
  <si>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</si>
  <si>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</si>
  <si>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</si>
  <si>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</si>
  <si>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</si>
  <si>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</si>
  <si>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</si>
  <si>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</si>
  <si>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</si>
  <si>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</si>
  <si>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</si>
  <si>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</si>
  <si>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</si>
  <si>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</si>
  <si>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</si>
  <si>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</si>
  <si>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</si>
  <si>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</si>
  <si>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</si>
  <si>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</si>
  <si>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</si>
  <si>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</si>
  <si>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</si>
  <si>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</si>
  <si>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</si>
  <si>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</si>
  <si>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</si>
  <si>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</si>
  <si>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</si>
  <si>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</si>
  <si>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</si>
  <si>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</si>
  <si>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</si>
  <si>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</si>
  <si>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</si>
  <si>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</si>
  <si>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</si>
  <si>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</si>
  <si>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</si>
  <si>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</si>
  <si>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</si>
  <si>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</si>
  <si>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</si>
  <si>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</si>
  <si>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</si>
  <si>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</si>
  <si>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</si>
  <si>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</si>
  <si>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</si>
  <si>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</si>
  <si>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</si>
  <si>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</si>
  <si>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</si>
  <si>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</si>
  <si>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</si>
  <si>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</si>
  <si>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</si>
  <si>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</si>
  <si>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</si>
  <si>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</si>
  <si>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</si>
  <si>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</si>
  <si>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</si>
  <si>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</si>
  <si>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</si>
  <si>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</si>
  <si>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</si>
  <si>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</si>
  <si>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</si>
  <si>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</si>
  <si>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</si>
  <si>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</si>
  <si>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</si>
  <si>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</si>
  <si>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</si>
  <si>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</si>
  <si>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</si>
  <si>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</si>
  <si>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</si>
  <si>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</si>
  <si>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</si>
  <si>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</si>
  <si>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</si>
  <si>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</si>
  <si>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</si>
  <si>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</si>
  <si>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</si>
  <si>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</si>
  <si>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</si>
  <si>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</si>
  <si>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</si>
  <si>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</si>
  <si>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</si>
  <si>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</si>
  <si>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</si>
  <si>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</si>
  <si>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</si>
  <si>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</si>
  <si>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</si>
  <si>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</si>
  <si>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</si>
  <si>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</si>
  <si>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</si>
  <si>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</si>
  <si>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</si>
  <si>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</si>
  <si>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</si>
  <si>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</si>
  <si>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</si>
  <si>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</si>
  <si>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</si>
  <si>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</si>
  <si>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</si>
  <si>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</si>
  <si>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</si>
  <si>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</si>
  <si>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</si>
  <si>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</si>
  <si>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</si>
  <si>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</si>
  <si>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</si>
  <si>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</si>
  <si>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</si>
  <si>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</si>
  <si>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</si>
  <si>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</si>
  <si>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</si>
  <si>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</si>
  <si>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</si>
  <si>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</si>
  <si>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</si>
  <si>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</si>
  <si>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</si>
  <si>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</si>
  <si>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</si>
  <si>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</si>
  <si>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</si>
  <si>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</si>
  <si>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</si>
  <si>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</si>
  <si>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</si>
  <si>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</si>
  <si>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</si>
  <si>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</si>
  <si>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</si>
  <si>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</si>
  <si>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</si>
  <si>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</si>
  <si>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</si>
  <si>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</si>
  <si>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</si>
  <si>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</si>
  <si>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</si>
  <si>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</si>
  <si>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</si>
  <si>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</si>
  <si>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</si>
  <si>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</si>
  <si>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</si>
  <si>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</si>
  <si>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</si>
  <si>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</si>
  <si>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</si>
  <si>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</si>
  <si>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</si>
  <si>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</si>
  <si>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</si>
  <si>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</si>
  <si>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</si>
  <si>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</si>
  <si>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</si>
  <si>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</si>
  <si>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</si>
  <si>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</si>
  <si>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</si>
  <si>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</si>
  <si>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</si>
  <si>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</si>
  <si>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</si>
  <si>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</si>
  <si>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</si>
  <si>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</si>
  <si>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</si>
  <si>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</si>
  <si>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</si>
  <si>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</si>
  <si>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</si>
  <si>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</si>
  <si>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</si>
  <si>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</si>
  <si>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</si>
  <si>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</si>
  <si>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</si>
  <si>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</si>
  <si>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</si>
  <si>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</si>
  <si>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</si>
  <si>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</si>
  <si>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</si>
  <si>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</si>
  <si>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</si>
  <si>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</si>
  <si>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</si>
  <si>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</si>
  <si>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</si>
  <si>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</si>
  <si>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</si>
  <si>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</si>
  <si>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</si>
  <si>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</si>
  <si>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</si>
  <si>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</si>
  <si>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</si>
  <si>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</si>
  <si>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</si>
  <si>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</si>
  <si>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</si>
  <si>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</si>
  <si>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</si>
  <si>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</si>
  <si>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</si>
  <si>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</si>
  <si>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</si>
  <si>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</si>
  <si>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</si>
  <si>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</si>
  <si>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</si>
  <si>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</si>
  <si>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</si>
  <si>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</si>
  <si>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</si>
  <si>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</si>
  <si>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</si>
  <si>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</si>
  <si>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</si>
  <si>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</si>
  <si>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</si>
  <si>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</si>
  <si>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</si>
  <si>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</si>
  <si>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</si>
  <si>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</si>
  <si>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</si>
  <si>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</si>
  <si>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</si>
  <si>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</si>
  <si>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</si>
  <si>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</si>
  <si>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</si>
  <si>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</si>
  <si>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</si>
  <si>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</si>
  <si>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</si>
  <si>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</si>
  <si>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</si>
  <si>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</si>
  <si>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</si>
  <si>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</si>
  <si>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</si>
  <si>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</si>
  <si>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</si>
  <si>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</si>
  <si>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</si>
  <si>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</si>
  <si>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</si>
  <si>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</si>
  <si>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</si>
  <si>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</si>
  <si>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</si>
  <si>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</si>
  <si>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</si>
  <si>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</si>
  <si>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</si>
  <si>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</si>
  <si>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</si>
  <si>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</si>
  <si>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</si>
  <si>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</si>
  <si>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</si>
  <si>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</si>
  <si>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</si>
  <si>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</si>
  <si>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</si>
  <si>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</si>
  <si>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</si>
  <si>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</si>
  <si>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</si>
  <si>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</si>
  <si>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</si>
  <si>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</si>
  <si>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</si>
  <si>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</si>
  <si>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</si>
  <si>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</si>
  <si>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</si>
  <si>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</si>
  <si>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</si>
  <si>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</si>
  <si>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</si>
  <si>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</si>
  <si>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</si>
  <si>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</si>
  <si>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</si>
  <si>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</si>
  <si>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</si>
  <si>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</si>
  <si>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</si>
  <si>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</si>
  <si>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</si>
  <si>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</si>
  <si>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</si>
  <si>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</si>
  <si>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</si>
  <si>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</si>
  <si>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</si>
  <si>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</si>
  <si>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</si>
  <si>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</si>
  <si>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</si>
  <si>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</si>
  <si>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</si>
  <si>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</si>
  <si>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</si>
  <si>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</si>
  <si>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</si>
  <si>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</si>
  <si>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</si>
  <si>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</si>
  <si>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</si>
  <si>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</si>
  <si>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</si>
  <si>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</si>
  <si>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</si>
  <si>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</si>
  <si>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</si>
  <si>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</si>
  <si>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</si>
  <si>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</si>
  <si>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</si>
  <si>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</si>
  <si>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</si>
  <si>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</si>
  <si>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</si>
  <si>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</si>
  <si>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</si>
  <si>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</si>
  <si>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</si>
  <si>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</si>
  <si>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</si>
  <si>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</si>
  <si>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</si>
  <si>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</si>
  <si>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</si>
  <si>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</si>
  <si>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</si>
  <si>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</si>
  <si>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</si>
  <si>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</si>
  <si>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</si>
  <si>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</si>
  <si>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</si>
  <si>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</si>
  <si>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</si>
  <si>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</si>
  <si>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</si>
  <si>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</si>
  <si>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</si>
  <si>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</si>
  <si>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</si>
  <si>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</si>
  <si>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</si>
  <si>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</si>
  <si>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</si>
  <si>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</si>
  <si>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</si>
  <si>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</si>
  <si>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</si>
  <si>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</si>
  <si>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</si>
  <si>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</si>
  <si>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</si>
  <si>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</si>
  <si>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</si>
  <si>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</si>
  <si>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</si>
  <si>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</si>
  <si>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</si>
  <si>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</si>
  <si>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</si>
  <si>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</si>
  <si>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</si>
  <si>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</si>
  <si>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</si>
  <si>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</si>
  <si>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</si>
  <si>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</si>
  <si>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</si>
  <si>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</si>
  <si>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</si>
  <si>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</si>
  <si>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</si>
  <si>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</si>
  <si>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</si>
  <si>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</si>
  <si>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</si>
  <si>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</si>
  <si>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</si>
  <si>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</si>
  <si>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</si>
  <si>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</si>
  <si>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</si>
  <si>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</si>
  <si>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</si>
  <si>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</si>
  <si>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</si>
  <si>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</si>
  <si>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</si>
  <si>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</si>
  <si>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</si>
  <si>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</si>
  <si>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</si>
  <si>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</si>
  <si>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</si>
  <si>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</si>
  <si>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</si>
  <si>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</si>
  <si>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</si>
  <si>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</si>
  <si>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</si>
  <si>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</si>
  <si>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</si>
  <si>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</si>
  <si>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</si>
  <si>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</si>
  <si>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</si>
  <si>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</si>
  <si>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</si>
  <si>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</si>
  <si>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</si>
  <si>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</si>
  <si>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</si>
  <si>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</si>
  <si>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</si>
  <si>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</si>
  <si>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</si>
  <si>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</si>
  <si>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</si>
  <si>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</si>
  <si>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</si>
  <si>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</si>
  <si>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</si>
  <si>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</si>
  <si>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</si>
  <si>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</si>
  <si>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</si>
  <si>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</si>
  <si>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</si>
  <si>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</si>
  <si>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</si>
  <si>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</si>
  <si>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</si>
  <si>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</si>
  <si>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</si>
  <si>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</si>
  <si>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</si>
  <si>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</si>
  <si>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</si>
  <si>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</si>
  <si>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</si>
  <si>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</si>
  <si>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</si>
  <si>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</si>
  <si>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</si>
  <si>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</si>
  <si>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</si>
  <si>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</si>
  <si>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</si>
  <si>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</si>
  <si>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</si>
  <si>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</si>
  <si>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</si>
  <si>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</si>
  <si>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</si>
  <si>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</si>
  <si>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</si>
  <si>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</si>
  <si>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</si>
  <si>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</si>
  <si>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</si>
  <si>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</si>
  <si>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</si>
  <si>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</si>
  <si>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</si>
  <si>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</si>
  <si>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</si>
  <si>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</si>
  <si>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</si>
  <si>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</si>
  <si>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</si>
  <si>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</si>
  <si>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</si>
  <si>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</si>
  <si>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</si>
  <si>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</si>
  <si>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</si>
  <si>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</si>
  <si>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</si>
  <si>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</si>
  <si>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</si>
  <si>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</si>
  <si>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</si>
  <si>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</si>
  <si>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</si>
  <si>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</si>
  <si>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</si>
  <si>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</si>
  <si>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</si>
  <si>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</si>
  <si>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</si>
  <si>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</si>
  <si>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</si>
  <si>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</si>
  <si>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</si>
  <si>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</si>
  <si>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</si>
  <si>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</si>
  <si>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</si>
  <si>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</si>
  <si>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</si>
  <si>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</si>
  <si>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</si>
  <si>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</si>
  <si>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</si>
  <si>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</si>
  <si>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</si>
  <si>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</si>
  <si>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</si>
  <si>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</si>
  <si>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</si>
  <si>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</si>
  <si>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</si>
  <si>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</si>
  <si>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</si>
  <si>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</si>
  <si>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</si>
  <si>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</si>
  <si>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</si>
  <si>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</si>
  <si>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</si>
  <si>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</si>
  <si>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</si>
  <si>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</si>
  <si>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</si>
  <si>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</si>
  <si>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</si>
  <si>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</si>
  <si>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</si>
  <si>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</si>
  <si>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</si>
  <si>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</si>
  <si>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</si>
  <si>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</si>
  <si>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</si>
  <si>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</si>
  <si>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</si>
  <si>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</si>
  <si>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</si>
  <si>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</si>
  <si>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</si>
  <si>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</si>
  <si>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</si>
  <si>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</si>
  <si>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</si>
  <si>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</si>
  <si>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</si>
  <si>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</si>
  <si>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</si>
  <si>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</si>
  <si>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</si>
  <si>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</si>
  <si>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</si>
  <si>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</si>
  <si>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</si>
  <si>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</si>
  <si>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</si>
  <si>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</si>
  <si>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</si>
  <si>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</si>
  <si>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</si>
  <si>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</si>
  <si>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</si>
  <si>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</si>
  <si>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</si>
  <si>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</si>
  <si>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</si>
  <si>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</si>
  <si>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</si>
  <si>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</si>
  <si>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</si>
  <si>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</si>
  <si>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</si>
  <si>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</si>
  <si>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</si>
  <si>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</si>
  <si>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</si>
  <si>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</si>
  <si>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</si>
  <si>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</si>
  <si>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</si>
  <si>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</si>
  <si>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</si>
  <si>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</si>
  <si>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</si>
  <si>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</si>
  <si>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</si>
  <si>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</si>
  <si>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</si>
  <si>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</si>
  <si>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</si>
  <si>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</si>
  <si>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</si>
  <si>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</si>
  <si>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</si>
  <si>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</si>
  <si>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</si>
  <si>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</si>
  <si>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</si>
  <si>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</si>
  <si>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</si>
  <si>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</si>
  <si>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</si>
  <si>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</si>
  <si>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</si>
  <si>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</si>
  <si>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</si>
  <si>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</si>
  <si>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</si>
  <si>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</si>
  <si>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</si>
  <si>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</si>
  <si>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</si>
  <si>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</si>
  <si>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</si>
  <si>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</si>
  <si>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</si>
  <si>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</si>
  <si>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</si>
  <si>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</si>
  <si>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</si>
  <si>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</si>
  <si>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</si>
  <si>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</si>
  <si>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</si>
  <si>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</si>
  <si>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</si>
  <si>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</si>
  <si>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</si>
  <si>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</si>
  <si>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</si>
  <si>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</si>
  <si>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</si>
  <si>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</si>
  <si>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</si>
  <si>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</si>
  <si>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</si>
  <si>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</si>
  <si>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</si>
  <si>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</si>
  <si>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</si>
  <si>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</si>
  <si>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</si>
  <si>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</si>
  <si>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</si>
  <si>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</si>
  <si>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</si>
  <si>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</si>
  <si>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</si>
  <si>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</si>
  <si>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</si>
  <si>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</si>
  <si>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</si>
  <si>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</si>
  <si>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</si>
  <si>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</si>
  <si>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</si>
  <si>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</si>
  <si>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</si>
  <si>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</si>
  <si>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</si>
  <si>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</si>
  <si>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</si>
  <si>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</si>
  <si>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</si>
  <si>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</si>
  <si>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</si>
  <si>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</si>
  <si>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</si>
  <si>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</si>
  <si>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</si>
  <si>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</si>
  <si>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</si>
  <si>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</si>
  <si>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</si>
  <si>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</si>
  <si>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</si>
  <si>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</si>
  <si>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</si>
  <si>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</si>
  <si>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</si>
  <si>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</si>
  <si>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</si>
  <si>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</si>
  <si>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</si>
  <si>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</si>
  <si>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</si>
  <si>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</si>
  <si>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</si>
  <si>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</si>
  <si>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</si>
  <si>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</si>
  <si>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</si>
  <si>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</si>
  <si>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</si>
  <si>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</si>
  <si>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</si>
  <si>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</si>
  <si>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</si>
  <si>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</si>
  <si>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</si>
  <si>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</si>
  <si>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</si>
  <si>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</si>
  <si>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</si>
  <si>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</si>
  <si>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</si>
  <si>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</si>
  <si>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</si>
  <si>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</si>
  <si>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</si>
  <si>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</si>
  <si>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</si>
  <si>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</si>
  <si>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</si>
  <si>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</si>
  <si>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</si>
  <si>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</si>
  <si>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</si>
  <si>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</si>
  <si>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</si>
  <si>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</si>
  <si>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</si>
  <si>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</si>
  <si>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</si>
  <si>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</si>
  <si>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</si>
  <si>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</si>
  <si>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</si>
  <si>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</si>
  <si>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</si>
  <si>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</si>
  <si>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</si>
  <si>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</si>
  <si>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</si>
  <si>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</si>
  <si>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</si>
  <si>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</si>
  <si>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</si>
  <si>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</si>
  <si>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</si>
  <si>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</si>
  <si>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</si>
  <si>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</si>
  <si>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</si>
  <si>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</si>
  <si>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</si>
  <si>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</si>
  <si>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</si>
  <si>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</si>
  <si>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</si>
  <si>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</si>
  <si>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</si>
  <si>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</si>
  <si>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</si>
  <si>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</si>
  <si>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</si>
  <si>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</si>
  <si>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</si>
  <si>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</si>
  <si>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</si>
  <si>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</si>
  <si>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</si>
  <si>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</si>
  <si>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</si>
  <si>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</si>
  <si>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</si>
  <si>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</si>
  <si>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</si>
  <si>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</si>
  <si>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</si>
  <si>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</si>
  <si>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</si>
  <si>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</si>
  <si>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</si>
  <si>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</si>
  <si>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</si>
  <si>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</si>
  <si>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</si>
  <si>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</si>
  <si>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</si>
  <si>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</si>
  <si>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</si>
  <si>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</si>
  <si>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</si>
  <si>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</si>
  <si>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</si>
  <si>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</si>
  <si>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</si>
  <si>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</si>
  <si>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</si>
  <si>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</si>
  <si>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</si>
  <si>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</si>
  <si>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</si>
  <si>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</si>
  <si>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</si>
  <si>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</si>
  <si>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</si>
  <si>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</si>
  <si>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</si>
  <si>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</si>
  <si>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</si>
  <si>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</si>
  <si>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</si>
  <si>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</si>
  <si>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</si>
  <si>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</si>
  <si>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</si>
  <si>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</si>
  <si>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</si>
  <si>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</si>
  <si>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</si>
  <si>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</si>
  <si>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</si>
  <si>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</si>
  <si>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</si>
  <si>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</si>
  <si>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</si>
  <si>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</si>
  <si>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</si>
  <si>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</si>
  <si>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</si>
  <si>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</si>
  <si>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</si>
  <si>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</si>
  <si>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</si>
  <si>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</si>
  <si>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</si>
  <si>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</si>
  <si>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</si>
  <si>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</si>
  <si>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</si>
  <si>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</si>
  <si>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</si>
  <si>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</si>
  <si>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</si>
  <si>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</si>
  <si>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</si>
  <si>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</si>
  <si>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</si>
  <si>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</si>
  <si>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</si>
  <si>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</si>
  <si>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</si>
  <si>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</si>
  <si>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</si>
  <si>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</si>
  <si>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</si>
  <si>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</si>
  <si>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</si>
  <si>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</si>
  <si>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</si>
  <si>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</si>
  <si>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</si>
  <si>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</si>
  <si>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</si>
  <si>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</si>
  <si>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</si>
  <si>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</si>
  <si>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</si>
  <si>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</si>
  <si>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</si>
  <si>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</si>
  <si>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</si>
  <si>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</si>
  <si>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</si>
  <si>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</si>
  <si>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</si>
  <si>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</si>
  <si>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</si>
  <si>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</si>
  <si>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</si>
  <si>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</si>
  <si>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</si>
  <si>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</si>
  <si>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</si>
  <si>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</si>
  <si>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</si>
  <si>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</si>
  <si>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</si>
  <si>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</si>
  <si>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</si>
  <si>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</si>
  <si>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</si>
  <si>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</si>
  <si>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</si>
  <si>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</si>
  <si>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</si>
  <si>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</si>
  <si>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</si>
  <si>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</si>
  <si>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</si>
  <si>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</si>
  <si>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</si>
  <si>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</si>
  <si>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</si>
  <si>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</si>
  <si>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</si>
  <si>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</si>
  <si>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</si>
  <si>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</si>
  <si>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</si>
  <si>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</si>
  <si>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</si>
  <si>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</si>
  <si>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</si>
  <si>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</si>
  <si>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</si>
  <si>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</si>
  <si>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</si>
  <si>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</si>
  <si>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</si>
  <si>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</si>
  <si>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</si>
  <si>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</si>
  <si>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</si>
  <si>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</si>
  <si>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</si>
  <si>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</si>
  <si>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</si>
  <si>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</si>
  <si>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</si>
  <si>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</si>
  <si>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</si>
  <si>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</si>
  <si>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</si>
  <si>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</si>
  <si>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</si>
  <si>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</si>
  <si>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</si>
  <si>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</si>
  <si>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</si>
  <si>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</si>
  <si>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</si>
  <si>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</si>
  <si>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</si>
  <si>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</si>
  <si>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</si>
  <si>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</si>
  <si>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</si>
  <si>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</si>
  <si>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</si>
  <si>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</si>
  <si>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</si>
  <si>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</si>
  <si>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</si>
  <si>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</si>
  <si>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</si>
  <si>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</si>
  <si>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</si>
  <si>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</si>
  <si>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</si>
  <si>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</si>
  <si>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</si>
  <si>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</si>
  <si>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</si>
  <si>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</si>
  <si>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</si>
  <si>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</si>
  <si>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</si>
  <si>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</si>
  <si>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</si>
  <si>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</si>
  <si>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</si>
  <si>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</si>
  <si>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</si>
  <si>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</si>
  <si>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</si>
  <si>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</si>
  <si>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</si>
  <si>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</si>
  <si>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</si>
  <si>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</si>
  <si>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</si>
  <si>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</si>
  <si>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</si>
  <si>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</si>
  <si>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</si>
  <si>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</si>
  <si>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</si>
  <si>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</si>
  <si>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</si>
  <si>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</si>
  <si>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</si>
  <si>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</si>
  <si>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</si>
  <si>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</si>
  <si>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</si>
  <si>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</si>
  <si>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</si>
  <si>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</si>
  <si>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</si>
  <si>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</si>
  <si>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</si>
  <si>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</si>
  <si>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</si>
  <si>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</si>
  <si>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</si>
  <si>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</si>
  <si>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</si>
  <si>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</si>
  <si>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</si>
  <si>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</si>
  <si>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</si>
  <si>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</si>
  <si>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</si>
  <si>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</si>
  <si>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</si>
  <si>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</si>
  <si>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</si>
  <si>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</si>
  <si>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</si>
  <si>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</si>
  <si>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</si>
  <si>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</si>
  <si>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</si>
  <si>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</si>
  <si>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</si>
  <si>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</si>
  <si>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</si>
  <si>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</si>
  <si>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</si>
  <si>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</si>
  <si>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</si>
  <si>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</si>
  <si>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</si>
  <si>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</si>
  <si>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</si>
  <si>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</si>
  <si>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</si>
  <si>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</si>
  <si>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</si>
  <si>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</si>
  <si>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</si>
  <si>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</si>
  <si>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</si>
  <si>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</si>
  <si>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</si>
  <si>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</si>
  <si>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</si>
  <si>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</si>
  <si>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</si>
  <si>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</si>
  <si>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</si>
  <si>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</si>
  <si>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</si>
  <si>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</si>
  <si>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</si>
  <si>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</si>
  <si>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</si>
  <si>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</si>
  <si>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</si>
  <si>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</si>
  <si>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</si>
  <si>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</si>
  <si>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</si>
  <si>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</si>
  <si>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</si>
  <si>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</si>
  <si>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</si>
  <si>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</si>
  <si>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</si>
  <si>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</si>
  <si>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</si>
  <si>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</si>
  <si>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</si>
  <si>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</si>
  <si>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</si>
  <si>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</si>
  <si>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</si>
  <si>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</si>
  <si>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</si>
  <si>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</si>
  <si>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</si>
  <si>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</si>
  <si>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</si>
  <si>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</si>
  <si>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</si>
  <si>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</si>
  <si>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</si>
  <si>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</si>
  <si>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</si>
  <si>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</si>
  <si>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</si>
  <si>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</si>
  <si>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</si>
  <si>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</si>
  <si>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</si>
  <si>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</si>
  <si>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</si>
  <si>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</si>
  <si>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</si>
  <si>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</si>
  <si>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</si>
  <si>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</si>
  <si>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</si>
  <si>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</si>
  <si>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</si>
  <si>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</si>
  <si>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</si>
  <si>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</si>
  <si>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</si>
  <si>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</si>
  <si>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</si>
  <si>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</si>
  <si>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</si>
  <si>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</si>
  <si>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</si>
  <si>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</si>
  <si>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</si>
  <si>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</si>
  <si>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</si>
  <si>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</si>
  <si>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</si>
  <si>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</si>
  <si>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</si>
  <si>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</si>
  <si>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</si>
  <si>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</si>
  <si>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</si>
  <si>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</si>
  <si>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</si>
  <si>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</si>
  <si>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</si>
  <si>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</si>
  <si>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</si>
  <si>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</si>
  <si>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</si>
  <si>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</si>
  <si>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</si>
  <si>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</si>
  <si>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</si>
  <si>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</si>
  <si>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</si>
  <si>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</si>
  <si>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</si>
  <si>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</si>
  <si>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</si>
  <si>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</si>
  <si>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</si>
  <si>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</si>
  <si>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</si>
  <si>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</si>
  <si>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</si>
  <si>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</si>
  <si>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</si>
  <si>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</si>
  <si>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</si>
  <si>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</si>
  <si>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</si>
  <si>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</si>
  <si>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</si>
  <si>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</si>
  <si>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</si>
  <si>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</si>
  <si>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</si>
  <si>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</si>
  <si>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</si>
  <si>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</si>
  <si>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</si>
  <si>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</si>
  <si>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</si>
  <si>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</si>
  <si>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</si>
  <si>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</si>
  <si>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</si>
  <si>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</si>
  <si>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</si>
  <si>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</si>
  <si>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</si>
  <si>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</si>
  <si>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</si>
  <si>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</si>
  <si>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</si>
  <si>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</si>
  <si>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</si>
  <si>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</si>
  <si>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</si>
  <si>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</si>
  <si>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</si>
  <si>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</si>
  <si>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</si>
  <si>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</si>
  <si>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</si>
  <si>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</si>
  <si>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</si>
  <si>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</si>
  <si>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</si>
  <si>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</si>
  <si>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</si>
  <si>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</si>
  <si>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</si>
  <si>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</si>
  <si>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</si>
  <si>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</si>
  <si>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</si>
  <si>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</si>
  <si>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</si>
  <si>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</si>
  <si>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</si>
  <si>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</si>
  <si>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</si>
  <si>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</si>
  <si>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</si>
  <si>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</si>
  <si>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</si>
  <si>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</si>
  <si>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</si>
  <si>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</si>
  <si>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</si>
  <si>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</si>
  <si>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</si>
  <si>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</si>
  <si>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</si>
  <si>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</si>
  <si>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</si>
  <si>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</si>
  <si>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</si>
  <si>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</si>
  <si>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</si>
  <si>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</si>
  <si>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</si>
  <si>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</si>
  <si>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</si>
  <si>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</si>
  <si>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</si>
  <si>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</si>
  <si>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</si>
  <si>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</si>
  <si>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</si>
  <si>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</si>
  <si>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</si>
  <si>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</si>
  <si>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</si>
  <si>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</si>
  <si>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</si>
  <si>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</si>
  <si>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</si>
  <si>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</si>
  <si>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</si>
  <si>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</si>
  <si>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</si>
  <si>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</si>
  <si>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</si>
  <si>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</si>
  <si>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</si>
  <si>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</si>
  <si>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</si>
  <si>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</si>
  <si>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</si>
  <si>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</si>
  <si>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</si>
  <si>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</si>
  <si>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</si>
  <si>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</si>
  <si>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</si>
  <si>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</si>
  <si>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</si>
  <si>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</si>
  <si>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</si>
  <si>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</si>
  <si>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</si>
  <si>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</si>
  <si>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</si>
  <si>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</si>
  <si>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</si>
  <si>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</si>
  <si>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</si>
  <si>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</si>
  <si>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</si>
  <si>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</si>
  <si>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</si>
  <si>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</si>
  <si>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</si>
  <si>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</si>
  <si>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</si>
  <si>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</si>
  <si>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</si>
  <si>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</si>
  <si>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</si>
  <si>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</si>
  <si>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</si>
  <si>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</si>
  <si>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</si>
  <si>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</si>
  <si>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</si>
  <si>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</si>
  <si>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</si>
  <si>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</si>
  <si>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</si>
  <si>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</si>
  <si>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</si>
  <si>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</si>
  <si>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</si>
  <si>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</si>
  <si>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</si>
  <si>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</si>
  <si>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</si>
  <si>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</si>
  <si>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</si>
  <si>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</si>
  <si>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</si>
  <si>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</si>
  <si>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</si>
  <si>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</si>
  <si>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</si>
  <si>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</si>
  <si>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</si>
  <si>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</si>
  <si>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</si>
  <si>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</si>
  <si>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</si>
  <si>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</si>
  <si>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</si>
  <si>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</si>
  <si>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</si>
  <si>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</si>
  <si>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</si>
  <si>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</si>
  <si>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</si>
  <si>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</si>
  <si>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</si>
  <si>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</si>
  <si>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</si>
  <si>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</si>
  <si>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</si>
  <si>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</si>
  <si>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</si>
  <si>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</si>
  <si>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</si>
  <si>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</si>
  <si>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</si>
  <si>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</si>
  <si>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</si>
  <si>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</si>
  <si>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</si>
  <si>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</si>
  <si>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</si>
  <si>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</si>
  <si>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</si>
  <si>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</si>
  <si>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</si>
  <si>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</si>
  <si>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</si>
  <si>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</si>
  <si>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</si>
  <si>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</si>
  <si>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</si>
  <si>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</si>
  <si>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</si>
  <si>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</si>
  <si>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</si>
  <si>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</si>
  <si>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</si>
  <si>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</si>
  <si>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</si>
  <si>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</si>
  <si>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</si>
  <si>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</si>
  <si>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</si>
  <si>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</si>
  <si>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</si>
  <si>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</si>
  <si>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</si>
  <si>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</si>
  <si>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</si>
  <si>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</si>
  <si>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</si>
  <si>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</si>
  <si>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</si>
  <si>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</si>
  <si>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</si>
  <si>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</si>
  <si>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</si>
  <si>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</si>
  <si>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</si>
  <si>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</si>
  <si>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</si>
  <si>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</si>
  <si>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</si>
  <si>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</si>
  <si>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</si>
  <si>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</si>
  <si>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</si>
  <si>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</si>
  <si>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</si>
  <si>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</si>
  <si>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</si>
  <si>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</si>
  <si>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</si>
  <si>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</si>
  <si>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</si>
  <si>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</si>
  <si>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</si>
  <si>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</si>
  <si>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</si>
  <si>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</si>
  <si>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</si>
  <si>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</si>
  <si>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</si>
  <si>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</si>
  <si>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</si>
  <si>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</si>
  <si>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</si>
  <si>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</si>
  <si>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</si>
  <si>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</si>
  <si>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</si>
  <si>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</si>
  <si>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</si>
  <si>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</si>
  <si>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</si>
  <si>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</si>
  <si>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</si>
  <si>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</si>
  <si>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</si>
  <si>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</si>
  <si>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</si>
  <si>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</si>
  <si>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</si>
  <si>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</si>
  <si>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</si>
  <si>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</si>
  <si>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</si>
  <si>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</si>
  <si>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</si>
  <si>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</si>
  <si>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</si>
  <si>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</si>
  <si>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</si>
  <si>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</si>
  <si>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</si>
  <si>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</si>
  <si>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</si>
  <si>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</si>
  <si>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</si>
  <si>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</si>
  <si>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</si>
  <si>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</si>
  <si>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</si>
  <si>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</si>
  <si>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</si>
  <si>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</si>
  <si>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</si>
  <si>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</si>
  <si>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</si>
  <si>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</si>
  <si>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</si>
  <si>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</si>
  <si>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</si>
  <si>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</si>
  <si>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</si>
  <si>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</si>
  <si>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</si>
  <si>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</si>
  <si>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</si>
  <si>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</si>
  <si>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</si>
  <si>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</si>
  <si>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</si>
  <si>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</si>
  <si>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</si>
  <si>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</si>
  <si>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</si>
  <si>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</si>
  <si>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</si>
  <si>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</si>
  <si>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</si>
  <si>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</si>
  <si>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</si>
  <si>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</si>
  <si>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</si>
  <si>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</si>
  <si>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</si>
  <si>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</si>
  <si>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</si>
  <si>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</si>
  <si>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</si>
  <si>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</si>
  <si>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</si>
  <si>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</si>
  <si>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</si>
  <si>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</si>
  <si>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</si>
  <si>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</si>
  <si>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</si>
  <si>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</si>
  <si>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</si>
  <si>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</si>
  <si>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</si>
  <si>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</si>
  <si>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</si>
  <si>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</si>
  <si>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</si>
  <si>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</si>
  <si>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</si>
  <si>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</si>
  <si>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</si>
  <si>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</si>
  <si>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</si>
  <si>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</si>
  <si>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</si>
  <si>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</si>
  <si>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</si>
  <si>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</si>
  <si>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</si>
  <si>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</si>
  <si>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</si>
  <si>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</si>
  <si>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</si>
  <si>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</si>
  <si>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</si>
  <si>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</si>
  <si>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</si>
  <si>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</si>
  <si>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</si>
  <si>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</si>
  <si>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</si>
  <si>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</si>
  <si>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</si>
  <si>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</si>
  <si>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</si>
  <si>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</si>
  <si>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</si>
  <si>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</si>
  <si>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</si>
  <si>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</si>
  <si>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</si>
  <si>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</si>
  <si>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</si>
  <si>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</si>
  <si>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</si>
  <si>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</si>
  <si>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</si>
  <si>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</si>
  <si>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</si>
  <si>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</si>
  <si>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</si>
  <si>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</si>
  <si>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</si>
  <si>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</si>
  <si>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</si>
  <si>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</si>
  <si>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</si>
  <si>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</si>
  <si>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</si>
  <si>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</si>
  <si>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</si>
  <si>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</si>
  <si>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</si>
  <si>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</si>
  <si>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</si>
  <si>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</si>
  <si>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</si>
  <si>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</si>
  <si>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</si>
  <si>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</si>
  <si>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</si>
  <si>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</si>
  <si>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</si>
  <si>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</si>
  <si>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</si>
  <si>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</si>
  <si>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</si>
  <si>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</si>
  <si>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</si>
  <si>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</si>
  <si>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</si>
  <si>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</si>
  <si>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</si>
  <si>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</si>
  <si>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</si>
  <si>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</si>
  <si>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</si>
  <si>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</si>
  <si>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</si>
  <si>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</si>
  <si>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</si>
  <si>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</si>
  <si>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</si>
  <si>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</si>
  <si>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</si>
  <si>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</si>
  <si>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</si>
  <si>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</si>
  <si>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</si>
  <si>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</si>
  <si>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</si>
  <si>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</si>
  <si>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</si>
  <si>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</si>
  <si>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</si>
  <si>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</si>
  <si>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</si>
  <si>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</si>
  <si>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</si>
  <si>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</si>
  <si>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</si>
  <si>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</si>
  <si>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</si>
  <si>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</si>
  <si>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</si>
  <si>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</si>
  <si>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</si>
  <si>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</si>
  <si>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</si>
  <si>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</si>
  <si>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</si>
  <si>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</si>
  <si>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</si>
  <si>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</si>
  <si>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</si>
  <si>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</si>
  <si>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</si>
  <si>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</si>
  <si>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</si>
  <si>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</si>
  <si>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</si>
  <si>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</si>
  <si>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</si>
  <si>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</si>
  <si>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</si>
  <si>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</si>
  <si>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</si>
  <si>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</si>
  <si>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</si>
  <si>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</si>
  <si>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</si>
  <si>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</si>
  <si>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</si>
  <si>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</si>
  <si>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</si>
  <si>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</si>
  <si>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</si>
  <si>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</si>
  <si>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</si>
  <si>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</si>
  <si>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</si>
  <si>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</si>
  <si>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</si>
  <si>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</si>
  <si>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</si>
  <si>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</si>
  <si>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</si>
  <si>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</si>
  <si>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</si>
  <si>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</si>
  <si>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</si>
  <si>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</si>
  <si>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</si>
  <si>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</si>
  <si>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</si>
  <si>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</si>
  <si>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</si>
  <si>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</si>
  <si>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</si>
  <si>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</si>
  <si>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</si>
  <si>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</si>
  <si>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</si>
  <si>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</si>
  <si>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</si>
  <si>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</si>
  <si>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</si>
  <si>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</si>
  <si>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</si>
  <si>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</si>
  <si>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</si>
  <si>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</si>
  <si>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</si>
  <si>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</si>
  <si>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</si>
  <si>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</si>
  <si>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</si>
  <si>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</si>
  <si>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</si>
  <si>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</si>
  <si>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</si>
  <si>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</si>
  <si>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</si>
  <si>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</si>
  <si>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</si>
  <si>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</si>
  <si>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</si>
  <si>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</si>
  <si>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</si>
  <si>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</si>
  <si>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</si>
  <si>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</si>
  <si>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</si>
  <si>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</si>
  <si>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</si>
  <si>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</si>
  <si>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</si>
  <si>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</si>
  <si>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</si>
  <si>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</si>
  <si>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</si>
  <si>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</si>
  <si>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</si>
  <si>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</si>
  <si>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</si>
  <si>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</si>
  <si>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</si>
  <si>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</si>
  <si>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</si>
  <si>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</si>
  <si>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</si>
  <si>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</si>
  <si>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</si>
  <si>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</si>
  <si>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</si>
  <si>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</si>
  <si>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</si>
  <si>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</si>
  <si>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</si>
  <si>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</si>
  <si>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</si>
  <si>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</si>
  <si>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</si>
  <si>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</si>
  <si>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</si>
  <si>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</si>
  <si>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</si>
  <si>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</si>
  <si>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</si>
  <si>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</si>
  <si>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</si>
  <si>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</si>
  <si>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</si>
  <si>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</si>
  <si>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</si>
  <si>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</si>
  <si>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</si>
  <si>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</si>
  <si>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</si>
  <si>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</si>
  <si>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</si>
  <si>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</si>
  <si>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</si>
  <si>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</si>
  <si>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</si>
  <si>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</si>
  <si>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</si>
  <si>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</si>
  <si>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</si>
  <si>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</si>
  <si>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</si>
  <si>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</si>
  <si>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</si>
  <si>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</si>
  <si>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</si>
  <si>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</si>
  <si>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</si>
  <si>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</si>
  <si>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</si>
  <si>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</si>
  <si>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</si>
  <si>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</si>
  <si>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</si>
  <si>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</si>
  <si>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</si>
  <si>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</si>
  <si>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</si>
  <si>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</si>
  <si>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</si>
  <si>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</si>
  <si>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</si>
  <si>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</si>
  <si>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</si>
  <si>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</si>
  <si>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</si>
  <si>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</si>
  <si>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</si>
  <si>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</si>
  <si>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</si>
  <si>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</si>
  <si>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</si>
  <si>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</si>
  <si>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</si>
  <si>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</si>
  <si>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</si>
  <si>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</si>
  <si>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</si>
  <si>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</si>
  <si>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</si>
  <si>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</si>
  <si>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</si>
  <si>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</si>
  <si>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</si>
  <si>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</si>
  <si>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</si>
  <si>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</si>
  <si>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</si>
  <si>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</si>
  <si>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</si>
  <si>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</si>
  <si>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</si>
  <si>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</si>
  <si>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</si>
  <si>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</si>
  <si>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</si>
  <si>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</si>
  <si>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</si>
  <si>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</si>
  <si>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</si>
  <si>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</si>
  <si>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</si>
  <si>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</si>
  <si>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</si>
  <si>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</si>
  <si>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</si>
  <si>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</si>
  <si>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</si>
  <si>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</si>
  <si>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</si>
  <si>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</si>
  <si>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</si>
  <si>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</si>
  <si>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</si>
  <si>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</si>
  <si>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</si>
  <si>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</si>
  <si>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</si>
  <si>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</si>
  <si>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</si>
  <si>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</si>
  <si>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</si>
  <si>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</si>
  <si>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</si>
  <si>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</si>
  <si>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</si>
  <si>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</si>
  <si>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</si>
  <si>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</si>
  <si>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</si>
  <si>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</si>
  <si>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</si>
  <si>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</si>
  <si>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</si>
  <si>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</si>
  <si>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</si>
  <si>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</si>
  <si>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</si>
  <si>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</si>
  <si>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</si>
  <si>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</si>
  <si>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</si>
  <si>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</si>
  <si>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</si>
  <si>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</si>
  <si>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</si>
  <si>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</si>
  <si>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</si>
  <si>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</si>
  <si>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</si>
  <si>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</si>
  <si>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</si>
  <si>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</si>
  <si>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</si>
  <si>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</si>
  <si>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</si>
  <si>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</si>
  <si>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</si>
  <si>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</si>
  <si>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</si>
  <si>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</si>
  <si>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</si>
  <si>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</si>
  <si>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</si>
  <si>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</si>
  <si>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</si>
  <si>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</si>
  <si>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</si>
  <si>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</si>
  <si>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</si>
  <si>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</si>
  <si>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</si>
  <si>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</si>
  <si>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</si>
  <si>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</si>
  <si>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</si>
  <si>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</si>
  <si>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</si>
  <si>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</si>
  <si>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</si>
  <si>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</si>
  <si>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</si>
  <si>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</si>
  <si>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</si>
  <si>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</si>
  <si>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</si>
  <si>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</si>
  <si>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</si>
  <si>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</si>
  <si>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</si>
  <si>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</si>
  <si>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</si>
  <si>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</si>
  <si>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</si>
  <si>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</si>
  <si>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</si>
  <si>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</si>
  <si>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</si>
  <si>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</si>
  <si>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</si>
  <si>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</si>
  <si>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</si>
  <si>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</si>
  <si>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</si>
  <si>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</si>
  <si>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</si>
  <si>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</si>
  <si>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</si>
  <si>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</si>
  <si>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</si>
  <si>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</si>
  <si>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</si>
  <si>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</si>
  <si>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</si>
  <si>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</si>
  <si>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</si>
  <si>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</si>
  <si>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</si>
  <si>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</si>
  <si>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</si>
  <si>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</si>
  <si>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</si>
  <si>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</si>
  <si>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</si>
  <si>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</si>
  <si>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</si>
  <si>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</si>
  <si>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</si>
  <si>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</si>
  <si>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</si>
  <si>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</si>
  <si>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</si>
  <si>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</si>
  <si>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</si>
  <si>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</si>
  <si>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</si>
  <si>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</si>
  <si>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</si>
  <si>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</si>
  <si>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</si>
  <si>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</si>
  <si>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</si>
  <si>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</si>
  <si>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</si>
  <si>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</si>
  <si>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</si>
  <si>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</si>
  <si>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</si>
  <si>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</si>
  <si>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</si>
  <si>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</si>
  <si>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</si>
  <si>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</si>
  <si>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</si>
  <si>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</si>
  <si>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</si>
  <si>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</si>
  <si>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</si>
  <si>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</si>
  <si>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</si>
  <si>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</si>
  <si>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</si>
  <si>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</si>
  <si>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</si>
  <si>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</si>
  <si>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</si>
  <si>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</si>
  <si>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</si>
  <si>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</si>
  <si>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</si>
  <si>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</si>
  <si>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</si>
  <si>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</si>
  <si>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</si>
  <si>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</si>
  <si>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</si>
  <si>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</si>
  <si>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</si>
  <si>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</si>
  <si>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</si>
  <si>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</si>
  <si>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</si>
  <si>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</si>
  <si>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</si>
  <si>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</si>
  <si>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</si>
  <si>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</si>
  <si>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</si>
  <si>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</si>
  <si>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</si>
  <si>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</si>
  <si>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</si>
  <si>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</si>
  <si>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</si>
  <si>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</si>
  <si>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</si>
  <si>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</si>
  <si>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</si>
  <si>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</si>
  <si>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</si>
  <si>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</si>
  <si>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</si>
  <si>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</si>
  <si>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</si>
  <si>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</si>
  <si>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</si>
  <si>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</si>
  <si>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</si>
  <si>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</si>
  <si>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</si>
  <si>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</si>
  <si>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</si>
  <si>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</si>
  <si>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</si>
  <si>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</si>
  <si>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</si>
  <si>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</si>
  <si>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</si>
  <si>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</si>
  <si>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</si>
  <si>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</si>
  <si>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</si>
  <si>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</si>
  <si>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</si>
  <si>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</si>
  <si>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</si>
  <si>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</si>
  <si>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</si>
  <si>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</si>
  <si>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</si>
  <si>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</si>
  <si>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</si>
  <si>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</si>
  <si>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</si>
  <si>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</si>
  <si>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</si>
  <si>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</si>
  <si>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</si>
  <si>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</si>
  <si>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</si>
  <si>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</si>
  <si>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</si>
  <si>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</si>
  <si>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</si>
  <si>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</si>
  <si>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</si>
  <si>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</si>
  <si>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</si>
  <si>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</si>
  <si>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</si>
  <si>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</si>
  <si>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</si>
  <si>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</si>
  <si>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</si>
  <si>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</si>
  <si>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</si>
  <si>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</si>
  <si>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</si>
  <si>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</si>
  <si>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</si>
  <si>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</si>
  <si>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</si>
  <si>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</si>
  <si>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</si>
  <si>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</si>
  <si>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</si>
  <si>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</si>
  <si>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</si>
  <si>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</si>
  <si>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</si>
  <si>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</si>
  <si>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</si>
  <si>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</si>
  <si>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</si>
  <si>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</si>
  <si>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</si>
  <si>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</si>
  <si>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</si>
  <si>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</si>
  <si>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</si>
  <si>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</si>
  <si>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</si>
  <si>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</si>
  <si>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</si>
  <si>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</si>
  <si>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</si>
  <si>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</si>
  <si>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</si>
  <si>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</si>
  <si>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</si>
  <si>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</si>
  <si>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</si>
  <si>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</si>
  <si>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</si>
  <si>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</si>
  <si>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</si>
  <si>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</si>
  <si>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</si>
  <si>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</si>
  <si>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</si>
  <si>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</si>
  <si>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</si>
  <si>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</si>
  <si>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</si>
  <si>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</si>
  <si>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</si>
  <si>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</si>
  <si>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</si>
  <si>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</si>
  <si>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</si>
  <si>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</si>
  <si>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</si>
  <si>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</si>
  <si>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</si>
  <si>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</si>
  <si>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</si>
  <si>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</si>
  <si>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</si>
  <si>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</si>
  <si>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</si>
  <si>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</si>
  <si>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</si>
  <si>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</si>
  <si>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</si>
  <si>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</si>
  <si>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</si>
  <si>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</si>
  <si>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</si>
  <si>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</si>
  <si>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</si>
  <si>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</si>
  <si>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</si>
  <si>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</si>
  <si>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</si>
  <si>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</si>
  <si>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</si>
  <si>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</si>
  <si>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</si>
  <si>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</si>
  <si>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</si>
  <si>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</si>
  <si>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</si>
  <si>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</si>
  <si>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</si>
  <si>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</si>
  <si>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</si>
  <si>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</si>
  <si>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</si>
  <si>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</si>
  <si>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</si>
  <si>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</si>
  <si>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</si>
  <si>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</si>
  <si>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</si>
  <si>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</si>
  <si>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</si>
  <si>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</si>
  <si>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</si>
  <si>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</si>
  <si>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</si>
  <si>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</si>
  <si>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</si>
  <si>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</si>
  <si>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</si>
  <si>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</si>
  <si>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</si>
  <si>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</si>
  <si>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</si>
  <si>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</si>
  <si>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</si>
  <si>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</si>
  <si>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</si>
  <si>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</si>
  <si>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</si>
  <si>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</si>
  <si>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</si>
  <si>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</si>
  <si>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</si>
  <si>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</si>
  <si>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</si>
  <si>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</si>
  <si>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</si>
  <si>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</si>
  <si>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</si>
  <si>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</si>
  <si>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</si>
  <si>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</si>
  <si>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</si>
  <si>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</si>
  <si>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</si>
  <si>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</si>
  <si>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</si>
  <si>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</si>
  <si>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</si>
  <si>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</si>
  <si>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</si>
  <si>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</si>
  <si>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</si>
  <si>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</si>
  <si>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</si>
  <si>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</si>
  <si>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</si>
  <si>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</si>
  <si>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</si>
  <si>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</si>
  <si>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</si>
  <si>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</si>
  <si>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</si>
  <si>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</si>
  <si>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</si>
  <si>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</si>
  <si>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</si>
  <si>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</si>
  <si>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</si>
  <si>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</si>
  <si>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</si>
  <si>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</si>
  <si>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</si>
  <si>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</si>
  <si>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</si>
  <si>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</si>
  <si>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</si>
  <si>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</si>
  <si>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</si>
  <si>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</si>
  <si>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</si>
  <si>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</si>
  <si>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</si>
  <si>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</si>
  <si>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</si>
  <si>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</si>
  <si>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</si>
  <si>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</si>
  <si>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</si>
  <si>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</si>
  <si>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</si>
  <si>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</si>
  <si>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</si>
  <si>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</si>
  <si>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</si>
  <si>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</si>
  <si>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</si>
  <si>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</si>
  <si>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</si>
  <si>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</si>
  <si>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</si>
  <si>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</si>
  <si>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</si>
  <si>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</si>
  <si>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</si>
  <si>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</si>
  <si>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</si>
  <si>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</si>
  <si>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</si>
  <si>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</si>
  <si>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</si>
  <si>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</si>
  <si>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</si>
  <si>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</si>
  <si>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</si>
  <si>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</si>
  <si>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</si>
  <si>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</si>
  <si>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</si>
  <si>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</si>
  <si>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</si>
  <si>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</si>
  <si>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</si>
  <si>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</si>
  <si>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</si>
  <si>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</si>
  <si>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</si>
  <si>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</si>
  <si>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</si>
  <si>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</si>
  <si>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</si>
  <si>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</si>
  <si>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</si>
  <si>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</si>
  <si>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</si>
  <si>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</si>
  <si>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</si>
  <si>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</si>
  <si>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</si>
  <si>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</si>
  <si>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</si>
  <si>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</si>
  <si>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</si>
  <si>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</si>
  <si>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</si>
  <si>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</si>
  <si>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</si>
  <si>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</si>
  <si>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</si>
  <si>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</si>
  <si>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</si>
  <si>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</si>
  <si>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</si>
  <si>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</si>
  <si>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</si>
  <si>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</si>
  <si>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</si>
  <si>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</si>
  <si>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</si>
  <si>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</si>
  <si>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</si>
  <si>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</si>
  <si>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</si>
  <si>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</si>
  <si>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</si>
  <si>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</si>
  <si>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</si>
  <si>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</si>
  <si>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</si>
  <si>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</si>
  <si>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</si>
  <si>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</si>
  <si>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</si>
  <si>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</si>
  <si>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</si>
  <si>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</si>
  <si>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</si>
  <si>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</si>
  <si>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</si>
  <si>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</si>
  <si>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</si>
  <si>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</si>
  <si>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</si>
  <si>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</si>
  <si>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</si>
  <si>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</si>
  <si>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</si>
  <si>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</si>
  <si>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</si>
  <si>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</si>
  <si>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</si>
  <si>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</si>
  <si>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</si>
  <si>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</si>
  <si>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</si>
  <si>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</si>
  <si>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</si>
  <si>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</si>
  <si>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</si>
  <si>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</si>
  <si>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</si>
  <si>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</si>
  <si>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</si>
  <si>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</si>
  <si>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</si>
  <si>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</si>
  <si>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</si>
  <si>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</si>
  <si>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</si>
  <si>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</si>
  <si>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</si>
  <si>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</si>
  <si>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</si>
  <si>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</si>
  <si>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</si>
  <si>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</si>
  <si>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</si>
  <si>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</si>
  <si>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</si>
  <si>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</si>
  <si>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</si>
  <si>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</si>
  <si>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</si>
  <si>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</si>
  <si>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</si>
  <si>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</si>
  <si>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</si>
  <si>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</si>
  <si>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</si>
  <si>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</si>
  <si>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</si>
  <si>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</si>
  <si>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</si>
  <si>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</si>
  <si>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</si>
  <si>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</si>
  <si>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</si>
  <si>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</si>
  <si>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</si>
  <si>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</si>
  <si>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</si>
  <si>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</si>
  <si>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</si>
  <si>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</si>
  <si>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</si>
  <si>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</si>
  <si>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</si>
  <si>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</si>
  <si>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</si>
  <si>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</si>
  <si>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</si>
  <si>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</si>
  <si>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</si>
  <si>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</si>
  <si>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</si>
  <si>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</si>
  <si>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</si>
  <si>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</si>
  <si>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</si>
  <si>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</si>
  <si>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</si>
  <si>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</si>
  <si>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</si>
  <si>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</si>
  <si>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</si>
  <si>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</si>
  <si>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</si>
  <si>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</si>
  <si>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</si>
  <si>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</si>
  <si>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</si>
  <si>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</si>
  <si>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</si>
  <si>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</si>
  <si>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</si>
  <si>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</si>
  <si>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</si>
  <si>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</si>
  <si>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</si>
  <si>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</si>
  <si>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</si>
  <si>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</si>
  <si>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</si>
  <si>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</si>
  <si>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</si>
  <si>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</si>
  <si>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</si>
  <si>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</si>
  <si>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</si>
  <si>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</si>
  <si>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</si>
  <si>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</si>
  <si>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</si>
  <si>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</si>
  <si>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</si>
  <si>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</si>
  <si>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</si>
  <si>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</si>
  <si>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</si>
  <si>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</si>
  <si>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</si>
  <si>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</si>
  <si>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</si>
  <si>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</si>
  <si>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</si>
  <si>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</si>
  <si>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</si>
  <si>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</si>
  <si>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</si>
  <si>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</si>
  <si>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</si>
  <si>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</si>
  <si>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</si>
  <si>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</si>
  <si>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</si>
  <si>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</si>
  <si>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</si>
  <si>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</si>
  <si>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</si>
  <si>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</si>
  <si>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</si>
  <si>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</si>
  <si>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</si>
  <si>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</si>
  <si>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</si>
  <si>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</si>
  <si>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</si>
  <si>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</si>
  <si>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</si>
  <si>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</si>
  <si>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</si>
  <si>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</si>
  <si>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</si>
  <si>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</si>
  <si>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</si>
  <si>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</si>
  <si>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</si>
  <si>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</si>
  <si>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</si>
  <si>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</si>
  <si>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</si>
  <si>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</si>
  <si>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</si>
  <si>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</si>
  <si>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</si>
  <si>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</si>
  <si>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</si>
  <si>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</si>
  <si>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</si>
  <si>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</si>
  <si>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</si>
  <si>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</si>
  <si>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</si>
  <si>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</si>
  <si>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</si>
  <si>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</si>
  <si>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</si>
  <si>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</si>
  <si>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</si>
  <si>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</si>
  <si>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</si>
  <si>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</si>
  <si>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</si>
  <si>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</si>
  <si>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</si>
  <si>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</si>
  <si>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</si>
  <si>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</si>
  <si>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</si>
  <si>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</si>
  <si>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</si>
  <si>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</si>
  <si>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</si>
  <si>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</si>
  <si>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</si>
  <si>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</si>
  <si>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</si>
  <si>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</si>
  <si>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</si>
  <si>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</si>
  <si>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</si>
  <si>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</si>
  <si>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</si>
  <si>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</si>
  <si>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</si>
  <si>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</si>
  <si>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</si>
  <si>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</si>
  <si>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</si>
  <si>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</si>
  <si>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</si>
  <si>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</si>
  <si>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</si>
  <si>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</si>
  <si>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</si>
  <si>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</si>
  <si>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</si>
  <si>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</si>
  <si>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</si>
  <si>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</si>
  <si>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</si>
  <si>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</si>
  <si>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</si>
  <si>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</si>
  <si>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</si>
  <si>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</si>
  <si>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</si>
  <si>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</si>
  <si>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</si>
  <si>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</si>
  <si>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</si>
  <si>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</si>
  <si>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</si>
  <si>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</si>
  <si>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</si>
  <si>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</si>
  <si>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</si>
  <si>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</si>
  <si>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</si>
  <si>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</si>
  <si>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</si>
  <si>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</si>
  <si>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</si>
  <si>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</si>
  <si>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</si>
  <si>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</si>
  <si>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</si>
  <si>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</si>
  <si>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</si>
  <si>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</si>
  <si>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</si>
  <si>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</si>
  <si>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</si>
  <si>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</si>
  <si>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</si>
  <si>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</si>
  <si>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</si>
  <si>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</si>
  <si>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</si>
  <si>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</si>
  <si>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</si>
  <si>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</si>
  <si>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</si>
  <si>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</si>
  <si>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</si>
  <si>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</si>
  <si>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</si>
  <si>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</si>
  <si>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</si>
  <si>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</si>
  <si>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</si>
  <si>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</si>
  <si>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</si>
  <si>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</si>
  <si>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</si>
  <si>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</si>
  <si>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</si>
  <si>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</si>
  <si>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</si>
  <si>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</si>
  <si>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</si>
  <si>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</si>
  <si>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</si>
  <si>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</si>
  <si>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</si>
  <si>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</si>
  <si>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</si>
  <si>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</si>
  <si>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</si>
  <si>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</si>
  <si>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</si>
  <si>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</si>
  <si>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</si>
  <si>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</si>
  <si>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</si>
  <si>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</si>
  <si>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</si>
  <si>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</si>
  <si>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</si>
  <si>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</si>
  <si>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</si>
  <si>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</si>
  <si>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</si>
  <si>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</si>
  <si>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</si>
  <si>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</si>
  <si>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</si>
  <si>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</si>
  <si>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</si>
  <si>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</si>
  <si>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</si>
  <si>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</si>
  <si>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</si>
  <si>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</si>
  <si>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</si>
  <si>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</si>
  <si>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</si>
  <si>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</si>
  <si>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</si>
  <si>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</si>
  <si>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</si>
  <si>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</si>
  <si>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</si>
  <si>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</si>
  <si>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</si>
  <si>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</si>
  <si>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</si>
  <si>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</si>
  <si>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</si>
  <si>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</si>
  <si>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</si>
  <si>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</si>
  <si>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</si>
  <si>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</si>
  <si>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</si>
  <si>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</si>
  <si>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</si>
  <si>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</si>
  <si>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</si>
  <si>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</si>
  <si>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</si>
  <si>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</si>
  <si>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</si>
  <si>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</si>
  <si>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</si>
  <si>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</si>
  <si>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</si>
  <si>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</si>
  <si>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</si>
  <si>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</si>
  <si>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</si>
  <si>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</si>
  <si>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</si>
  <si>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</si>
  <si>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</si>
  <si>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</si>
  <si>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</si>
  <si>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</si>
  <si>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</si>
  <si>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</si>
  <si>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</si>
  <si>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</si>
  <si>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</si>
  <si>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</si>
  <si>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</si>
  <si>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</si>
  <si>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</si>
  <si>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</si>
  <si>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</si>
  <si>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</si>
  <si>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</si>
  <si>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</si>
  <si>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</si>
  <si>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</si>
  <si>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</si>
  <si>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</si>
  <si>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</si>
  <si>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</si>
  <si>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</si>
  <si>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</si>
  <si>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</si>
  <si>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</si>
  <si>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</si>
  <si>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</si>
  <si>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</si>
  <si>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</si>
  <si>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</si>
  <si>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</si>
  <si>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</si>
  <si>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</si>
  <si>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</si>
  <si>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</si>
  <si>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</si>
  <si>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</si>
  <si>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</si>
  <si>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</si>
  <si>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</si>
  <si>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</si>
  <si>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</si>
  <si>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</si>
  <si>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</si>
  <si>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</si>
  <si>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</si>
  <si>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</si>
  <si>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</si>
  <si>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</si>
  <si>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</si>
  <si>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</si>
  <si>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</si>
  <si>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</si>
  <si>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</si>
  <si>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</si>
  <si>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</si>
  <si>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</si>
  <si>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</si>
  <si>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</si>
  <si>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</si>
  <si>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</si>
  <si>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</si>
  <si>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</si>
  <si>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</si>
  <si>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</si>
  <si>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</si>
  <si>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</si>
  <si>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</si>
  <si>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</si>
  <si>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</si>
  <si>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</si>
  <si>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</si>
  <si>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</si>
  <si>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</si>
  <si>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</si>
  <si>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</si>
  <si>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</si>
  <si>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</si>
  <si>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</si>
  <si>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</si>
  <si>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</si>
  <si>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</si>
  <si>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</si>
  <si>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</si>
  <si>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</si>
  <si>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</si>
  <si>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</si>
  <si>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</si>
  <si>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</si>
  <si>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</si>
  <si>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</si>
  <si>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</si>
  <si>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</si>
  <si>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</si>
  <si>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</si>
  <si>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</si>
  <si>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</si>
  <si>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</si>
  <si>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</si>
  <si>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</si>
  <si>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</si>
  <si>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</si>
  <si>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</si>
  <si>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</si>
  <si>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</si>
  <si>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</si>
  <si>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</si>
  <si>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</si>
  <si>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</si>
  <si>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</si>
  <si>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</si>
  <si>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</si>
  <si>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</si>
  <si>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</si>
  <si>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</si>
  <si>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</si>
  <si>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</si>
  <si>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</si>
  <si>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</si>
  <si>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</si>
  <si>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</si>
  <si>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</si>
  <si>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</si>
  <si>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</si>
  <si>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</si>
  <si>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</si>
  <si>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</si>
  <si>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</si>
  <si>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</si>
  <si>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</si>
  <si>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</si>
  <si>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</si>
  <si>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</si>
  <si>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</si>
  <si>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</si>
  <si>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</si>
  <si>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</si>
  <si>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</si>
  <si>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</si>
  <si>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</si>
  <si>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</si>
  <si>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</si>
  <si>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</si>
  <si>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</si>
  <si>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</si>
  <si>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</si>
  <si>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</si>
  <si>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</si>
  <si>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</si>
  <si>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</si>
  <si>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</si>
  <si>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</si>
  <si>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</si>
  <si>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</si>
  <si>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</si>
  <si>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</si>
  <si>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</si>
  <si>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</si>
  <si>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</si>
  <si>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</si>
  <si>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</si>
  <si>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</si>
  <si>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</si>
  <si>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</si>
  <si>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</si>
  <si>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</si>
  <si>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</si>
  <si>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</si>
  <si>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</si>
  <si>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</si>
  <si>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</si>
  <si>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</si>
  <si>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</si>
  <si>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</si>
  <si>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</si>
  <si>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</si>
  <si>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</si>
  <si>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</si>
  <si>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</si>
  <si>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</si>
  <si>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</si>
  <si>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</si>
  <si>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</si>
  <si>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</si>
  <si>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</si>
  <si>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</si>
  <si>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</si>
  <si>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</si>
  <si>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</si>
  <si>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</si>
  <si>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</si>
  <si>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</si>
  <si>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</si>
  <si>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</si>
  <si>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</si>
  <si>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</si>
  <si>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</si>
  <si>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</si>
  <si>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</si>
  <si>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</si>
  <si>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</si>
  <si>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</si>
  <si>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</si>
  <si>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</si>
  <si>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</si>
  <si>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</si>
  <si>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</si>
  <si>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</si>
  <si>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</si>
  <si>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</si>
  <si>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</si>
  <si>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</si>
  <si>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</si>
  <si>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</si>
  <si>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</si>
  <si>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</si>
  <si>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</si>
  <si>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</si>
  <si>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</si>
  <si>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</si>
  <si>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</si>
  <si>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</si>
  <si>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</si>
  <si>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</si>
  <si>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</si>
  <si>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</si>
  <si>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</si>
  <si>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</si>
  <si>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</si>
  <si>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</si>
  <si>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</si>
  <si>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</si>
  <si>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</si>
  <si>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</si>
  <si>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</si>
  <si>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</si>
  <si>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</si>
  <si>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</si>
  <si>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</si>
  <si>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</si>
  <si>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</si>
  <si>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</si>
  <si>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</si>
  <si>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</si>
  <si>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</si>
  <si>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</si>
  <si>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</si>
  <si>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</si>
  <si>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</si>
  <si>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</si>
  <si>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</si>
  <si>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</si>
  <si>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</si>
  <si>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</si>
  <si>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</si>
  <si>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</si>
  <si>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</si>
  <si>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</si>
  <si>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</si>
  <si>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</si>
  <si>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</si>
  <si>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</si>
  <si>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</si>
  <si>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</si>
  <si>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</si>
  <si>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</si>
  <si>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</si>
  <si>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</si>
  <si>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</si>
  <si>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</si>
  <si>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</si>
  <si>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</si>
  <si>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</si>
  <si>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</si>
  <si>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</si>
  <si>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</si>
  <si>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</si>
  <si>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</si>
  <si>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</si>
  <si>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</si>
  <si>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</si>
  <si>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</si>
  <si>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</si>
  <si>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</si>
  <si>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</si>
  <si>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</si>
  <si>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</si>
  <si>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</si>
  <si>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</si>
  <si>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</si>
  <si>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</si>
  <si>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</si>
  <si>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</si>
  <si>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</si>
  <si>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</si>
  <si>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</si>
  <si>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</si>
  <si>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</si>
  <si>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</si>
  <si>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</si>
  <si>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</si>
  <si>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</si>
  <si>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</si>
  <si>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</si>
  <si>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</si>
  <si>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</si>
  <si>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</si>
  <si>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</si>
  <si>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</si>
  <si>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</si>
  <si>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</si>
  <si>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</si>
  <si>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</si>
  <si>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</si>
  <si>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</si>
  <si>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</si>
  <si>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</si>
  <si>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</si>
  <si>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</si>
  <si>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</si>
  <si>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</si>
  <si>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</si>
  <si>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</si>
  <si>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</si>
  <si>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</si>
  <si>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</si>
  <si>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</si>
  <si>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</si>
  <si>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</si>
  <si>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</si>
  <si>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</si>
  <si>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</si>
  <si>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</si>
  <si>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</si>
  <si>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</si>
  <si>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</si>
  <si>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</si>
  <si>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</si>
  <si>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</si>
  <si>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</si>
  <si>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</si>
  <si>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</si>
  <si>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</si>
  <si>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</si>
  <si>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</si>
  <si>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</si>
  <si>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</si>
  <si>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</si>
  <si>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</si>
  <si>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</si>
  <si>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</si>
  <si>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</si>
  <si>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</si>
  <si>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</si>
  <si>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</si>
  <si>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</si>
  <si>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</si>
  <si>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</si>
  <si>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</si>
  <si>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</si>
  <si>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</si>
  <si>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</si>
  <si>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</si>
  <si>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</si>
  <si>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</si>
  <si>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</si>
  <si>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</si>
  <si>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</si>
  <si>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</si>
  <si>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</si>
  <si>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</si>
  <si>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</si>
  <si>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</si>
  <si>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</si>
  <si>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</si>
  <si>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</si>
  <si>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</si>
  <si>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</si>
  <si>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</si>
  <si>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</si>
  <si>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</si>
  <si>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</si>
  <si>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</si>
  <si>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</si>
  <si>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</si>
  <si>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</si>
  <si>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</si>
  <si>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</si>
  <si>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</si>
  <si>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</si>
  <si>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</si>
  <si>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</si>
  <si>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</si>
  <si>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</si>
  <si>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</si>
  <si>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</si>
  <si>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</si>
  <si>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</si>
  <si>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</si>
  <si>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</si>
  <si>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</si>
  <si>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</si>
  <si>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</si>
  <si>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</si>
  <si>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</si>
  <si>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</si>
  <si>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</si>
  <si>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</si>
  <si>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</si>
  <si>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</si>
  <si>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</si>
  <si>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</si>
  <si>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</si>
  <si>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</si>
  <si>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</si>
  <si>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</si>
  <si>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</si>
  <si>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</si>
  <si>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</si>
  <si>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</si>
  <si>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</si>
  <si>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</si>
  <si>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</si>
  <si>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</si>
  <si>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</si>
  <si>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</si>
  <si>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</si>
  <si>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</si>
  <si>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</si>
  <si>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</si>
  <si>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</si>
  <si>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</si>
  <si>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</si>
  <si>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</si>
  <si>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</si>
  <si>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</si>
  <si>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</si>
  <si>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</si>
  <si>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</si>
  <si>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</si>
  <si>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</si>
  <si>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</si>
  <si>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</si>
  <si>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</si>
  <si>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</si>
  <si>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</si>
  <si>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</si>
  <si>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</si>
  <si>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</si>
  <si>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</si>
  <si>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</si>
  <si>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</si>
  <si>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</si>
  <si>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</si>
  <si>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</si>
  <si>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</si>
  <si>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</si>
  <si>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</si>
  <si>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</si>
  <si>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</si>
  <si>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</si>
  <si>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</si>
  <si>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</si>
  <si>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</si>
  <si>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</si>
  <si>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</si>
  <si>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</si>
  <si>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</si>
  <si>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</si>
  <si>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</si>
  <si>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</si>
  <si>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</si>
  <si>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</si>
  <si>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</si>
  <si>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</si>
  <si>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</si>
  <si>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</si>
  <si>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</si>
  <si>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</si>
  <si>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</si>
  <si>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</si>
  <si>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</si>
  <si>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</si>
  <si>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</si>
  <si>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</si>
  <si>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</si>
  <si>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</si>
  <si>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</si>
  <si>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</si>
  <si>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</si>
  <si>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</si>
  <si>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</si>
  <si>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</si>
  <si>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</si>
  <si>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</si>
  <si>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</si>
  <si>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</si>
  <si>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</si>
  <si>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</si>
  <si>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</si>
  <si>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</si>
  <si>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</si>
  <si>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</si>
  <si>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</si>
  <si>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</si>
  <si>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</si>
  <si>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</si>
  <si>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</si>
  <si>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</si>
  <si>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</si>
  <si>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</si>
  <si>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</si>
  <si>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</si>
  <si>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</si>
  <si>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</si>
  <si>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</si>
  <si>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</si>
  <si>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</si>
  <si>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</si>
  <si>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</si>
  <si>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</si>
  <si>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</si>
  <si>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</si>
  <si>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</si>
  <si>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</si>
  <si>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</si>
  <si>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</si>
  <si>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</si>
  <si>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</si>
  <si>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</si>
  <si>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</si>
  <si>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</si>
  <si>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</si>
  <si>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</si>
  <si>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</si>
  <si>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</si>
  <si>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</si>
  <si>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</si>
  <si>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</si>
  <si>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</si>
  <si>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</si>
  <si>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</si>
  <si>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</si>
  <si>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</si>
  <si>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</si>
  <si>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</si>
  <si>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</si>
  <si>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</si>
  <si>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</si>
  <si>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</si>
  <si>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</si>
  <si>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</si>
  <si>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</si>
  <si>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</si>
  <si>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</si>
  <si>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</si>
  <si>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</si>
  <si>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</si>
  <si>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</si>
  <si>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</si>
  <si>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</si>
  <si>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</si>
  <si>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</si>
  <si>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</si>
  <si>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</si>
  <si>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</si>
  <si>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</si>
  <si>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</si>
  <si>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</si>
  <si>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</si>
  <si>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</si>
  <si>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</si>
  <si>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</si>
  <si>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</si>
  <si>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</si>
  <si>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</si>
  <si>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</si>
  <si>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</si>
  <si>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</si>
  <si>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</si>
  <si>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</si>
  <si>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</si>
  <si>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</si>
  <si>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</si>
  <si>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</si>
  <si>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</si>
  <si>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</si>
  <si>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</si>
  <si>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</si>
  <si>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</si>
  <si>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</si>
  <si>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</si>
  <si>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</si>
  <si>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</si>
  <si>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</si>
  <si>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</si>
  <si>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</si>
  <si>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</si>
  <si>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</si>
  <si>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</si>
  <si>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</si>
  <si>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</si>
  <si>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</si>
  <si>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</si>
  <si>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</si>
  <si>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</si>
  <si>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</si>
  <si>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</si>
  <si>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</si>
  <si>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</si>
  <si>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</si>
  <si>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</si>
  <si>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</si>
  <si>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</si>
  <si>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</si>
  <si>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</si>
  <si>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</si>
  <si>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</si>
  <si>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</si>
  <si>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</si>
  <si>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</si>
  <si>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</si>
  <si>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</si>
  <si>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</si>
  <si>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</si>
  <si>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</si>
  <si>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</si>
  <si>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</si>
  <si>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</si>
  <si>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</si>
  <si>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</si>
  <si>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</si>
  <si>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</si>
  <si>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</si>
  <si>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</si>
  <si>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</si>
  <si>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</si>
  <si>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</si>
  <si>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</si>
  <si>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</si>
  <si>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</si>
  <si>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</si>
  <si>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</si>
  <si>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</si>
  <si>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</si>
  <si>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</si>
  <si>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</si>
  <si>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</si>
  <si>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</si>
  <si>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</si>
  <si>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</si>
  <si>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</si>
  <si>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</si>
  <si>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</si>
  <si>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</si>
  <si>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</si>
  <si>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</si>
  <si>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</si>
  <si>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</si>
  <si>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</si>
  <si>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</si>
  <si>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</si>
  <si>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</si>
  <si>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</si>
  <si>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</si>
  <si>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</si>
  <si>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</si>
  <si>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</si>
  <si>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</si>
  <si>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</si>
  <si>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</si>
  <si>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</si>
  <si>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</si>
  <si>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</si>
  <si>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</si>
  <si>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</si>
  <si>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</si>
  <si>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</si>
  <si>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</si>
  <si>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</si>
  <si>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</si>
  <si>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</si>
  <si>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</si>
  <si>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</si>
  <si>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</si>
  <si>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</si>
  <si>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</si>
  <si>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</si>
  <si>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</si>
  <si>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</si>
  <si>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</si>
  <si>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</si>
  <si>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</si>
  <si>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</si>
  <si>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</si>
  <si>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</si>
  <si>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</si>
  <si>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</si>
  <si>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</si>
  <si>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</si>
  <si>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</si>
  <si>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</si>
  <si>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</si>
  <si>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</si>
  <si>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</si>
  <si>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</si>
  <si>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</si>
  <si>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</si>
  <si>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</si>
  <si>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</si>
  <si>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</si>
  <si>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</si>
  <si>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</si>
  <si>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</si>
  <si>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</si>
  <si>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</si>
  <si>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</si>
  <si>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</si>
  <si>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</si>
  <si>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</si>
  <si>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</si>
  <si>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</si>
  <si>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</si>
  <si>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</si>
  <si>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</si>
  <si>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</si>
  <si>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</si>
  <si>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</si>
  <si>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</si>
  <si>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</si>
  <si>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</si>
  <si>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</si>
  <si>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</si>
  <si>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</si>
  <si>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</si>
  <si>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</si>
  <si>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</si>
  <si>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</si>
  <si>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</si>
  <si>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</si>
  <si>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</si>
  <si>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</si>
  <si>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</si>
  <si>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</si>
  <si>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</si>
  <si>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</si>
  <si>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</si>
  <si>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</si>
  <si>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</si>
  <si>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</si>
  <si>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</si>
  <si>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</si>
  <si>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</si>
  <si>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</si>
  <si>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</si>
  <si>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</si>
  <si>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</si>
  <si>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</si>
  <si>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</si>
  <si>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</si>
  <si>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</si>
  <si>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</si>
  <si>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</si>
  <si>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</si>
  <si>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</si>
  <si>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</si>
  <si>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</si>
  <si>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</si>
  <si>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</si>
  <si>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</si>
  <si>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</si>
  <si>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</si>
  <si>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</si>
  <si>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</si>
  <si>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</si>
  <si>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</si>
  <si>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</si>
  <si>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</si>
  <si>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</si>
  <si>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</si>
  <si>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</si>
  <si>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</si>
  <si>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</si>
  <si>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</si>
  <si>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</si>
  <si>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</si>
  <si>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</si>
  <si>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</si>
  <si>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</si>
  <si>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</si>
  <si>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</si>
  <si>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</si>
  <si>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</si>
  <si>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</si>
  <si>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</si>
  <si>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</si>
  <si>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</si>
  <si>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</si>
  <si>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</si>
  <si>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</si>
  <si>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</si>
  <si>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</si>
  <si>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</si>
  <si>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</si>
  <si>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</si>
  <si>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</si>
  <si>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</si>
  <si>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</si>
  <si>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</si>
  <si>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</si>
  <si>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</si>
  <si>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</si>
  <si>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</si>
  <si>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</si>
  <si>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</si>
  <si>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</si>
  <si>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</si>
  <si>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</si>
  <si>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</si>
  <si>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</si>
  <si>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</si>
  <si>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</si>
  <si>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</si>
  <si>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</si>
  <si>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</si>
  <si>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</si>
  <si>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</si>
  <si>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</si>
  <si>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</si>
  <si>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</si>
  <si>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</si>
  <si>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</si>
  <si>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</si>
  <si>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</si>
  <si>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</si>
  <si>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</si>
  <si>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</si>
  <si>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</si>
  <si>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</si>
  <si>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</si>
  <si>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</si>
  <si>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</si>
  <si>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</si>
  <si>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</si>
  <si>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</si>
  <si>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</si>
  <si>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</si>
  <si>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</si>
  <si>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</si>
  <si>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</si>
  <si>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</si>
  <si>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</si>
  <si>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</si>
  <si>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</si>
  <si>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</si>
  <si>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</si>
  <si>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</si>
  <si>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</si>
  <si>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</si>
  <si>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</si>
  <si>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</si>
  <si>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</si>
  <si>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</si>
  <si>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</si>
  <si>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</si>
  <si>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</si>
  <si>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</si>
  <si>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</si>
  <si>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</si>
  <si>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</si>
  <si>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</si>
  <si>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</si>
  <si>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</si>
  <si>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</si>
  <si>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</si>
  <si>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</si>
  <si>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</si>
  <si>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</si>
  <si>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</si>
  <si>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</si>
  <si>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</si>
  <si>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</si>
  <si>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</si>
  <si>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</si>
  <si>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</si>
  <si>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</si>
  <si>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</si>
  <si>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</si>
  <si>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</si>
  <si>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</si>
  <si>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</si>
  <si>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</si>
  <si>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</si>
  <si>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</si>
  <si>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</si>
  <si>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</si>
  <si>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</si>
  <si>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</si>
  <si>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</si>
  <si>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</si>
  <si>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</si>
  <si>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</si>
  <si>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</si>
  <si>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</si>
  <si>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</si>
  <si>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</si>
  <si>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</si>
  <si>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</si>
  <si>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</si>
  <si>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</si>
  <si>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</si>
  <si>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</si>
  <si>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</si>
  <si>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</si>
  <si>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</si>
  <si>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</si>
  <si>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</si>
  <si>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</si>
  <si>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</si>
  <si>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</si>
  <si>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</si>
  <si>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</si>
  <si>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</si>
  <si>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</si>
  <si>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</si>
  <si>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</si>
  <si>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</si>
  <si>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</si>
  <si>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</si>
  <si>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</si>
  <si>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</si>
  <si>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</si>
  <si>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</si>
  <si>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</si>
  <si>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</si>
  <si>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</si>
  <si>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</si>
  <si>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</si>
  <si>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</si>
  <si>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</si>
  <si>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</si>
  <si>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</si>
  <si>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</si>
  <si>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</si>
  <si>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</si>
  <si>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</si>
  <si>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</si>
  <si>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</si>
  <si>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</si>
  <si>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</si>
  <si>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</si>
  <si>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</si>
  <si>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</si>
  <si>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</si>
  <si>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</si>
  <si>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</si>
  <si>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</si>
  <si>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</si>
  <si>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</si>
  <si>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</si>
  <si>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</si>
  <si>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</si>
  <si>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</si>
  <si>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</si>
  <si>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</si>
  <si>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</si>
  <si>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</si>
  <si>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</si>
  <si>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</si>
  <si>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</si>
  <si>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</si>
  <si>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</si>
  <si>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</si>
  <si>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</si>
  <si>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</si>
  <si>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</si>
  <si>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</si>
  <si>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</si>
  <si>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</si>
  <si>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</si>
  <si>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</si>
  <si>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</si>
  <si>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</si>
  <si>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</si>
  <si>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</si>
  <si>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</si>
  <si>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</si>
  <si>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</si>
  <si>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</si>
  <si>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</si>
  <si>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</si>
  <si>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</si>
  <si>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</si>
  <si>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</si>
  <si>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</si>
  <si>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</si>
  <si>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</si>
  <si>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</si>
  <si>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</si>
  <si>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</si>
  <si>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</si>
  <si>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</si>
  <si>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</si>
  <si>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</si>
  <si>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</si>
  <si>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</si>
  <si>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</si>
  <si>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</si>
  <si>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</si>
  <si>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</si>
  <si>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</si>
  <si>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</si>
  <si>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</si>
  <si>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</si>
  <si>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</si>
  <si>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</si>
  <si>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</si>
  <si>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</si>
  <si>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</si>
  <si>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</si>
  <si>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</si>
  <si>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</si>
  <si>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</si>
  <si>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</si>
  <si>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</si>
  <si>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</si>
  <si>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</si>
  <si>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</si>
  <si>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</si>
  <si>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</si>
  <si>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</si>
  <si>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</si>
  <si>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</si>
  <si>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</si>
  <si>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</si>
  <si>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</si>
  <si>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</si>
  <si>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</si>
  <si>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</si>
  <si>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</si>
  <si>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</si>
  <si>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</si>
  <si>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</si>
  <si>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</si>
  <si>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</si>
  <si>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</si>
  <si>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</si>
  <si>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</si>
  <si>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</si>
  <si>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</si>
  <si>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</si>
  <si>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</si>
  <si>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</si>
  <si>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</si>
  <si>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</si>
  <si>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</si>
  <si>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</si>
  <si>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</si>
  <si>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</si>
  <si>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</si>
  <si>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</si>
  <si>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</si>
  <si>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</si>
  <si>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</si>
  <si>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</si>
  <si>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</si>
  <si>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</si>
  <si>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</si>
  <si>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</si>
  <si>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</si>
  <si>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</si>
  <si>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</si>
  <si>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</si>
  <si>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</si>
  <si>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</si>
  <si>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</si>
  <si>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</si>
  <si>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</si>
  <si>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</si>
  <si>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</si>
  <si>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</si>
  <si>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</si>
  <si>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</si>
  <si>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</si>
  <si>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</si>
  <si>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</si>
  <si>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</si>
  <si>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</si>
  <si>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</si>
  <si>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</si>
  <si>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</si>
  <si>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</si>
  <si>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</si>
  <si>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</si>
  <si>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</si>
  <si>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</si>
  <si>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</si>
  <si>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</si>
  <si>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</si>
  <si>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</si>
  <si>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</si>
  <si>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</si>
  <si>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</si>
  <si>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</si>
  <si>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</si>
  <si>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</si>
  <si>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</si>
  <si>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</si>
  <si>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</si>
  <si>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</si>
  <si>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</si>
  <si>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</si>
  <si>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</si>
  <si>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</si>
  <si>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</si>
  <si>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</si>
  <si>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</si>
  <si>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</si>
  <si>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</si>
  <si>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</si>
  <si>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</si>
  <si>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</si>
  <si>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</si>
  <si>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</si>
  <si>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</si>
  <si>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</si>
  <si>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</si>
  <si>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</si>
  <si>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</si>
  <si>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</si>
  <si>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</si>
  <si>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</si>
  <si>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</si>
  <si>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</si>
  <si>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</si>
  <si>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</si>
  <si>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</si>
  <si>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</si>
  <si>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</si>
  <si>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</si>
  <si>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</si>
  <si>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</si>
  <si>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</si>
  <si>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</si>
  <si>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</si>
  <si>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</si>
  <si>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</si>
  <si>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</si>
  <si>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</si>
  <si>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</si>
  <si>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</si>
  <si>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</si>
  <si>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</si>
  <si>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</si>
  <si>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</si>
  <si>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</si>
  <si>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</si>
  <si>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</si>
  <si>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</si>
  <si>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</si>
  <si>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</si>
  <si>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</si>
  <si>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</si>
  <si>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</si>
  <si>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</si>
  <si>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</si>
  <si>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</si>
  <si>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</si>
  <si>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</si>
  <si>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</si>
  <si>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</si>
  <si>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</si>
  <si>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</si>
  <si>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</si>
  <si>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</si>
  <si>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</si>
  <si>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</si>
  <si>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</si>
  <si>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</si>
  <si>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</si>
  <si>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</si>
  <si>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</si>
  <si>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</si>
  <si>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</si>
  <si>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</si>
  <si>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</si>
  <si>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</si>
  <si>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</si>
  <si>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</si>
  <si>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</si>
  <si>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</si>
  <si>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</si>
  <si>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</si>
  <si>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</si>
  <si>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</si>
  <si>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</si>
  <si>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</si>
  <si>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</si>
  <si>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</si>
  <si>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</si>
  <si>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</si>
  <si>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</si>
  <si>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</si>
  <si>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</si>
  <si>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</si>
  <si>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</si>
  <si>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</si>
  <si>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</si>
  <si>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</si>
  <si>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</si>
  <si>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</si>
  <si>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</si>
  <si>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</si>
  <si>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</si>
  <si>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</si>
  <si>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</si>
  <si>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</si>
  <si>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</si>
  <si>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</si>
  <si>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</si>
  <si>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</si>
  <si>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</si>
  <si>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</si>
  <si>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</si>
  <si>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</si>
  <si>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</si>
  <si>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</si>
  <si>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</si>
  <si>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</si>
  <si>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</si>
  <si>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</si>
  <si>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</si>
  <si>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</si>
  <si>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</si>
  <si>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</si>
  <si>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</si>
  <si>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</si>
  <si>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</si>
  <si>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</si>
  <si>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</si>
  <si>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</si>
  <si>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</si>
  <si>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</si>
  <si>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</si>
  <si>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</si>
  <si>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</si>
  <si>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</si>
  <si>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</si>
  <si>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</si>
  <si>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</si>
  <si>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</si>
  <si>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</si>
  <si>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</si>
  <si>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</si>
  <si>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</si>
  <si>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</si>
  <si>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</si>
  <si>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</si>
  <si>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</si>
  <si>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</si>
  <si>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</si>
  <si>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</si>
  <si>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</si>
  <si>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</si>
  <si>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</si>
  <si>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</si>
  <si>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</si>
  <si>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</si>
  <si>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</si>
  <si>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</si>
  <si>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</si>
  <si>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</si>
  <si>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</si>
  <si>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</si>
  <si>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</si>
  <si>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</si>
  <si>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</si>
  <si>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</si>
  <si>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</si>
  <si>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</si>
  <si>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</si>
  <si>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</si>
  <si>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</si>
  <si>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</si>
  <si>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</si>
  <si>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</si>
  <si>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</si>
  <si>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</si>
  <si>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</si>
  <si>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</si>
  <si>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</si>
  <si>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</si>
  <si>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</si>
  <si>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</si>
  <si>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</si>
  <si>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</si>
  <si>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</si>
  <si>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</si>
  <si>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</si>
  <si>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</si>
  <si>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</si>
  <si>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</si>
  <si>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</si>
  <si>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</si>
  <si>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</si>
  <si>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</si>
  <si>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</si>
  <si>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</si>
  <si>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</si>
  <si>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</si>
  <si>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</si>
  <si>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</si>
  <si>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</si>
  <si>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</si>
  <si>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</si>
  <si>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</si>
  <si>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</si>
  <si>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</si>
  <si>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</si>
  <si>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</si>
  <si>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</si>
  <si>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</si>
  <si>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</si>
  <si>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</si>
  <si>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</si>
  <si>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</si>
  <si>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</si>
  <si>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</si>
  <si>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</si>
  <si>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</si>
  <si>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</si>
  <si>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</si>
  <si>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</si>
  <si>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</si>
  <si>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</si>
  <si>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</si>
  <si>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</si>
  <si>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</si>
  <si>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</si>
  <si>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</si>
  <si>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</si>
  <si>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</si>
  <si>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</si>
  <si>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</si>
  <si>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</si>
  <si>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</si>
  <si>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</si>
  <si>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</si>
  <si>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</si>
  <si>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</si>
  <si>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</si>
  <si>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</si>
  <si>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</si>
  <si>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</si>
  <si>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</si>
  <si>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</si>
  <si>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</si>
  <si>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</si>
  <si>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</si>
  <si>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</si>
  <si>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</si>
  <si>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</si>
  <si>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</si>
  <si>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</si>
  <si>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</si>
  <si>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</si>
  <si>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</si>
  <si>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</si>
  <si>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</si>
  <si>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</si>
  <si>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</si>
  <si>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</si>
  <si>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</si>
  <si>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</si>
  <si>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</si>
  <si>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</si>
  <si>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</si>
  <si>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</si>
  <si>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</si>
  <si>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</si>
  <si>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</si>
  <si>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</si>
  <si>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</si>
  <si>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</si>
  <si>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</si>
  <si>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</si>
  <si>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</si>
  <si>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</si>
  <si>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</si>
  <si>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</si>
  <si>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</si>
  <si>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</si>
  <si>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</si>
  <si>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</si>
  <si>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</si>
  <si>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</si>
  <si>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</si>
  <si>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</si>
  <si>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</si>
  <si>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</si>
  <si>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</si>
  <si>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</si>
  <si>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</si>
  <si>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</si>
  <si>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</si>
  <si>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</si>
  <si>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</si>
  <si>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</si>
  <si>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</si>
  <si>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</si>
  <si>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</si>
  <si>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</si>
  <si>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</si>
  <si>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</si>
  <si>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</si>
  <si>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</si>
  <si>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</si>
  <si>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</si>
  <si>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</si>
  <si>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</si>
  <si>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</si>
  <si>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</si>
  <si>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</si>
  <si>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</si>
  <si>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</si>
  <si>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</si>
  <si>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</si>
  <si>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</si>
  <si>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</si>
  <si>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</si>
  <si>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</si>
  <si>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</si>
  <si>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</si>
  <si>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</si>
  <si>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</si>
  <si>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</si>
  <si>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</si>
  <si>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</si>
  <si>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</si>
  <si>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</si>
  <si>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</si>
  <si>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</si>
  <si>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</si>
  <si>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</si>
  <si>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</si>
  <si>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</si>
  <si>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</si>
  <si>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</si>
  <si>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</si>
  <si>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</si>
  <si>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</si>
  <si>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</si>
  <si>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</si>
  <si>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</si>
  <si>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</si>
  <si>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</si>
  <si>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</si>
  <si>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</si>
  <si>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</si>
  <si>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</si>
  <si>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</si>
  <si>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</si>
  <si>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</si>
  <si>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</si>
  <si>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</si>
  <si>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</si>
  <si>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</si>
  <si>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</si>
  <si>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</si>
  <si>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</si>
  <si>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</si>
  <si>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</si>
  <si>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</si>
  <si>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</si>
  <si>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</si>
  <si>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</si>
  <si>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</si>
  <si>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</si>
  <si>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</si>
  <si>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</si>
  <si>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</si>
  <si>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</si>
  <si>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</si>
  <si>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</si>
  <si>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</si>
  <si>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</si>
  <si>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</si>
  <si>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</si>
  <si>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</si>
  <si>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</si>
  <si>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</si>
  <si>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</si>
  <si>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</si>
  <si>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</si>
  <si>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</si>
  <si>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</si>
  <si>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</si>
  <si>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</si>
  <si>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</si>
  <si>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</si>
  <si>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</si>
  <si>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</si>
  <si>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</si>
  <si>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</si>
  <si>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</si>
  <si>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</si>
  <si>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</si>
  <si>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</si>
  <si>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</si>
  <si>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</si>
  <si>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</si>
  <si>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</si>
  <si>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</si>
  <si>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</si>
  <si>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</si>
  <si>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</si>
  <si>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</si>
  <si>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</si>
  <si>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</si>
  <si>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</si>
  <si>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</si>
  <si>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</si>
  <si>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</si>
  <si>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</si>
  <si>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</si>
  <si>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</si>
  <si>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</si>
  <si>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</si>
  <si>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</si>
  <si>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</si>
  <si>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</si>
  <si>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</si>
  <si>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</si>
  <si>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</si>
  <si>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</si>
  <si>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</si>
  <si>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</si>
  <si>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</si>
  <si>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</si>
  <si>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</si>
  <si>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</si>
  <si>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</si>
  <si>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</si>
  <si>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</si>
  <si>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</si>
  <si>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</si>
  <si>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</si>
  <si>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</si>
  <si>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</si>
  <si>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</si>
  <si>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</si>
  <si>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</si>
  <si>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</si>
  <si>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</si>
  <si>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</si>
  <si>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</si>
  <si>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</si>
  <si>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</si>
  <si>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</si>
  <si>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</si>
  <si>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</si>
  <si>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</si>
  <si>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</si>
  <si>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</si>
  <si>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</si>
  <si>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</si>
  <si>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</si>
  <si>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</si>
  <si>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</si>
  <si>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</si>
  <si>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</si>
  <si>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</si>
  <si>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</si>
  <si>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</si>
  <si>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</si>
  <si>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</si>
  <si>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</si>
  <si>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</si>
  <si>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</si>
  <si>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</si>
  <si>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</si>
  <si>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</si>
  <si>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</si>
  <si>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</si>
  <si>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</si>
  <si>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</si>
  <si>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</si>
  <si>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</si>
  <si>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</si>
  <si>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</si>
  <si>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</si>
  <si>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</si>
  <si>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</si>
  <si>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</si>
  <si>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</si>
  <si>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</si>
  <si>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</si>
  <si>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</si>
  <si>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</si>
  <si>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</si>
  <si>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</si>
  <si>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</si>
  <si>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</si>
  <si>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</si>
  <si>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</si>
  <si>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</si>
  <si>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</si>
  <si>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</si>
  <si>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</si>
  <si>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</si>
  <si>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</si>
  <si>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</si>
  <si>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</si>
  <si>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</si>
  <si>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</si>
  <si>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</si>
  <si>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</si>
  <si>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</si>
  <si>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</si>
  <si>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</si>
  <si>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</si>
  <si>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</si>
  <si>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</si>
  <si>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</si>
  <si>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</si>
  <si>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</si>
  <si>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</si>
  <si>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</si>
  <si>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</si>
  <si>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</si>
  <si>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</si>
  <si>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</si>
  <si>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</si>
  <si>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</si>
  <si>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</si>
  <si>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</si>
  <si>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</si>
  <si>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</si>
  <si>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</si>
  <si>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</si>
  <si>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</si>
  <si>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</si>
  <si>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</si>
  <si>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</si>
  <si>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</si>
  <si>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</si>
  <si>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</si>
  <si>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</si>
  <si>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</si>
  <si>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</si>
  <si>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</si>
  <si>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</si>
  <si>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</si>
  <si>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</si>
  <si>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</si>
  <si>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</si>
  <si>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</si>
  <si>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</si>
  <si>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</si>
  <si>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</si>
  <si>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</si>
  <si>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</si>
  <si>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</si>
  <si>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</si>
  <si>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</si>
  <si>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</si>
  <si>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</si>
  <si>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</si>
  <si>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</si>
  <si>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</si>
  <si>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</si>
  <si>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</si>
  <si>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</si>
  <si>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</si>
  <si>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</si>
  <si>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</si>
  <si>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</si>
  <si>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</si>
  <si>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</si>
  <si>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</si>
  <si>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</si>
  <si>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</si>
  <si>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</si>
  <si>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</si>
  <si>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</si>
  <si>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</si>
  <si>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</si>
  <si>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</si>
  <si>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</si>
  <si>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</si>
  <si>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</si>
  <si>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</si>
  <si>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</si>
  <si>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</si>
  <si>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</si>
  <si>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</si>
  <si>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</si>
  <si>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</si>
  <si>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</si>
  <si>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</si>
  <si>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</si>
  <si>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</si>
  <si>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</si>
  <si>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</si>
  <si>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</si>
  <si>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</si>
  <si>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</si>
  <si>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</si>
  <si>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</si>
  <si>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</si>
  <si>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</si>
  <si>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</si>
  <si>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</si>
  <si>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</si>
  <si>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</si>
  <si>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</si>
  <si>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</si>
  <si>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</si>
  <si>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</si>
  <si>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</si>
  <si>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</si>
  <si>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</si>
  <si>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</si>
  <si>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</si>
  <si>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</si>
  <si>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</si>
  <si>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</si>
  <si>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</si>
  <si>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</si>
  <si>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</si>
  <si>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</si>
  <si>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</si>
  <si>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</si>
  <si>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</si>
  <si>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</si>
  <si>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</si>
  <si>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</si>
  <si>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</si>
  <si>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</si>
  <si>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</si>
  <si>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</si>
  <si>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</si>
  <si>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</si>
  <si>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</si>
  <si>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</si>
  <si>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</si>
  <si>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</si>
  <si>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</si>
  <si>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</si>
  <si>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</si>
  <si>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</si>
  <si>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</si>
  <si>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</si>
  <si>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</si>
  <si>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</si>
  <si>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</si>
  <si>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</si>
  <si>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</si>
  <si>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</si>
  <si>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</si>
  <si>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</si>
  <si>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</si>
  <si>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</si>
  <si>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</si>
  <si>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</si>
  <si>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</si>
  <si>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</si>
  <si>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</si>
  <si>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</si>
  <si>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</si>
  <si>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</si>
  <si>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</si>
  <si>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</si>
  <si>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</si>
  <si>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</si>
  <si>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</si>
  <si>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</si>
  <si>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</si>
  <si>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</si>
  <si>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</si>
  <si>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</si>
  <si>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</si>
  <si>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</si>
  <si>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</si>
  <si>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</si>
  <si>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</si>
  <si>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</si>
  <si>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</si>
  <si>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</si>
  <si>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</si>
  <si>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</si>
  <si>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</si>
  <si>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</si>
  <si>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</si>
  <si>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</si>
  <si>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</si>
  <si>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</si>
  <si>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</si>
  <si>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</si>
  <si>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</si>
  <si>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</si>
  <si>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</si>
  <si>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</si>
  <si>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</si>
  <si>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</si>
  <si>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</si>
  <si>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</si>
  <si>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</si>
  <si>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</si>
  <si>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</si>
  <si>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</si>
  <si>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</si>
  <si>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</si>
  <si>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</si>
  <si>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</si>
  <si>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</si>
  <si>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</si>
  <si>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</si>
  <si>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</si>
  <si>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</si>
  <si>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</si>
  <si>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</si>
  <si>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</si>
  <si>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</si>
  <si>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</si>
  <si>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</si>
  <si>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</si>
  <si>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</si>
  <si>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</si>
  <si>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</si>
  <si>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</si>
  <si>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</si>
  <si>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</si>
  <si>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</si>
  <si>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</si>
  <si>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</si>
  <si>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</si>
  <si>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</si>
  <si>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</si>
  <si>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</si>
  <si>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</si>
  <si>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</si>
  <si>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</si>
  <si>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</si>
  <si>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</si>
  <si>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</si>
  <si>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</si>
  <si>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</si>
  <si>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</si>
  <si>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</si>
  <si>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</si>
  <si>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</si>
  <si>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</si>
  <si>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</si>
  <si>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</si>
  <si>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</si>
  <si>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</si>
  <si>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</si>
  <si>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</si>
  <si>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</si>
  <si>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</si>
  <si>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</si>
  <si>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</si>
  <si>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</si>
  <si>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</si>
  <si>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</si>
  <si>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</si>
  <si>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</si>
  <si>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</si>
  <si>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</si>
  <si>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</si>
  <si>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</si>
  <si>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</si>
  <si>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</si>
  <si>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</si>
  <si>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</si>
  <si>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</si>
  <si>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</si>
  <si>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</si>
  <si>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</si>
  <si>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</si>
  <si>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</si>
  <si>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</si>
  <si>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</si>
  <si>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</si>
  <si>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</si>
  <si>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</si>
  <si>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</si>
  <si>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</si>
  <si>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</si>
  <si>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</si>
  <si>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</si>
  <si>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</si>
  <si>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</si>
  <si>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</si>
  <si>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</si>
  <si>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</si>
  <si>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</si>
  <si>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</si>
  <si>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</si>
  <si>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</si>
  <si>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</si>
  <si>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</si>
  <si>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</si>
  <si>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</si>
  <si>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</si>
  <si>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</si>
  <si>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</si>
  <si>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</si>
  <si>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</si>
  <si>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</si>
  <si>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</si>
  <si>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</si>
  <si>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</si>
  <si>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</si>
  <si>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</si>
  <si>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</si>
  <si>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</si>
  <si>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</si>
  <si>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</si>
  <si>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</si>
  <si>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</si>
  <si>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</si>
  <si>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</si>
  <si>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</si>
  <si>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</si>
  <si>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</si>
  <si>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</si>
  <si>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</si>
  <si>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</si>
  <si>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</si>
  <si>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</si>
  <si>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</si>
  <si>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</si>
  <si>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</si>
  <si>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</si>
  <si>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</si>
  <si>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</si>
  <si>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</si>
  <si>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</si>
  <si>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</si>
  <si>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</si>
  <si>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</si>
  <si>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</si>
  <si>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</si>
  <si>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</si>
  <si>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</si>
  <si>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</si>
  <si>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</si>
  <si>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</si>
  <si>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</si>
  <si>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</si>
  <si>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</si>
  <si>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</si>
  <si>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</si>
  <si>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</si>
  <si>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</si>
  <si>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</si>
  <si>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</si>
  <si>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</si>
  <si>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</si>
  <si>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</si>
  <si>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</si>
  <si>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</si>
  <si>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</si>
  <si>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</si>
  <si>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</si>
  <si>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</si>
  <si>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</si>
  <si>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</si>
  <si>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</si>
  <si>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</si>
  <si>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</si>
  <si>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</si>
  <si>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</si>
  <si>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</si>
  <si>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</si>
  <si>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</si>
  <si>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</si>
  <si>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</si>
  <si>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</si>
  <si>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</si>
  <si>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</si>
  <si>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</si>
  <si>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</si>
  <si>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</si>
  <si>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</si>
  <si>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</si>
  <si>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</si>
  <si>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</si>
  <si>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</si>
  <si>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</si>
  <si>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</si>
  <si>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</si>
  <si>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</si>
  <si>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</si>
  <si>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</si>
  <si>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</si>
  <si>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</si>
  <si>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</si>
  <si>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</si>
  <si>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</si>
  <si>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</si>
  <si>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</si>
  <si>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</si>
  <si>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</si>
  <si>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</si>
  <si>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</si>
  <si>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</si>
  <si>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</si>
  <si>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</si>
  <si>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</si>
  <si>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</si>
  <si>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</si>
  <si>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</si>
  <si>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</si>
  <si>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</si>
  <si>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</si>
  <si>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</si>
  <si>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</si>
  <si>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</si>
  <si>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</si>
  <si>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</si>
  <si>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</si>
  <si>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</si>
  <si>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</si>
  <si>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</si>
  <si>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</si>
  <si>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</si>
  <si>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</si>
  <si>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</si>
  <si>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</si>
  <si>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</si>
  <si>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</si>
  <si>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</si>
  <si>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</si>
  <si>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</si>
  <si>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</si>
  <si>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</si>
  <si>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</si>
  <si>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</si>
  <si>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</si>
  <si>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</si>
  <si>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</si>
  <si>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</si>
  <si>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</si>
  <si>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</si>
  <si>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</si>
  <si>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</si>
  <si>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</si>
  <si>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</si>
  <si>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</si>
  <si>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</si>
  <si>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</si>
  <si>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</si>
  <si>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</si>
  <si>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</si>
  <si>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</si>
  <si>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</si>
  <si>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</si>
  <si>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</si>
  <si>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</si>
  <si>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</si>
  <si>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</si>
  <si>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</si>
  <si>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</si>
  <si>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</si>
  <si>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</si>
  <si>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</si>
  <si>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</si>
  <si>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</si>
  <si>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</si>
  <si>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</si>
  <si>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</si>
  <si>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</si>
  <si>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</si>
  <si>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</si>
  <si>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</si>
  <si>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</si>
  <si>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</si>
  <si>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</si>
  <si>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</si>
  <si>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</si>
  <si>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</si>
  <si>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</si>
  <si>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</si>
  <si>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</si>
  <si>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</si>
  <si>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</si>
  <si>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</si>
  <si>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</si>
  <si>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</si>
  <si>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</si>
  <si>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</si>
  <si>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</si>
  <si>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</si>
  <si>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</si>
  <si>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</si>
  <si>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</si>
  <si>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</si>
  <si>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</si>
  <si>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</si>
  <si>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</si>
  <si>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</si>
  <si>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</si>
  <si>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</si>
  <si>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</si>
  <si>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</si>
  <si>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</si>
  <si>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</si>
  <si>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</si>
  <si>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</si>
  <si>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</si>
  <si>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</si>
  <si>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</si>
  <si>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</si>
  <si>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</si>
  <si>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</si>
  <si>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</si>
  <si>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</si>
  <si>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</si>
  <si>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</si>
  <si>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</si>
  <si>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</si>
  <si>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</si>
  <si>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</si>
  <si>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</si>
  <si>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</si>
  <si>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</si>
  <si>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</si>
  <si>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</si>
  <si>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</si>
  <si>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</si>
  <si>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</si>
  <si>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</si>
  <si>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</si>
  <si>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</si>
  <si>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</si>
  <si>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</si>
  <si>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</si>
  <si>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</si>
  <si>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</si>
  <si>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</si>
  <si>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</si>
  <si>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</si>
  <si>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</si>
  <si>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</si>
  <si>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</si>
  <si>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</si>
  <si>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</si>
  <si>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</si>
  <si>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</si>
  <si>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</si>
  <si>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</si>
  <si>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</si>
  <si>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</si>
  <si>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</si>
  <si>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</si>
  <si>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</si>
  <si>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</si>
  <si>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</si>
  <si>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</si>
  <si>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</si>
  <si>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</si>
  <si>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</si>
  <si>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</si>
  <si>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</si>
  <si>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</si>
  <si>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</si>
  <si>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</si>
  <si>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</si>
  <si>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</si>
  <si>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</si>
  <si>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</si>
  <si>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</si>
  <si>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</si>
  <si>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</si>
  <si>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</si>
  <si>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</si>
  <si>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</si>
  <si>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</si>
  <si>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</si>
  <si>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</si>
  <si>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</si>
  <si>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</si>
  <si>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</si>
  <si>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</si>
  <si>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</si>
  <si>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</si>
  <si>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</si>
  <si>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</si>
  <si>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</si>
  <si>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</si>
  <si>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</si>
  <si>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</si>
  <si>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</si>
  <si>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</si>
  <si>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</si>
  <si>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</si>
  <si>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</si>
  <si>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</si>
  <si>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</si>
  <si>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</si>
  <si>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</si>
  <si>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</si>
  <si>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</si>
  <si>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</si>
  <si>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</si>
  <si>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</si>
  <si>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</si>
  <si>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</si>
  <si>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</si>
  <si>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</si>
  <si>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</si>
  <si>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</si>
  <si>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</si>
  <si>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</si>
  <si>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</si>
  <si>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</si>
  <si>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</si>
  <si>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</si>
  <si>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</si>
  <si>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</si>
  <si>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</si>
  <si>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</si>
  <si>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</si>
  <si>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</si>
  <si>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</si>
  <si>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</si>
  <si>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</si>
  <si>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</si>
  <si>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</si>
  <si>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</si>
  <si>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</si>
  <si>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</si>
  <si>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</si>
  <si>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</si>
  <si>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</si>
  <si>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</si>
  <si>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</si>
  <si>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</si>
  <si>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</si>
  <si>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</si>
  <si>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</si>
  <si>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</si>
  <si>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</si>
  <si>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</si>
  <si>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</si>
  <si>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</si>
  <si>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</si>
  <si>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</si>
  <si>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</si>
  <si>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</si>
  <si>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</si>
  <si>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</si>
  <si>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</si>
  <si>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</si>
  <si>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</si>
  <si>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</si>
  <si>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</si>
  <si>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</si>
  <si>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</si>
  <si>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</si>
  <si>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</si>
  <si>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</si>
  <si>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</si>
  <si>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</si>
  <si>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</si>
  <si>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</si>
  <si>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</si>
  <si>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</si>
  <si>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</si>
  <si>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</si>
  <si>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</si>
  <si>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</si>
  <si>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</si>
  <si>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</si>
  <si>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</si>
  <si>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</si>
  <si>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</si>
  <si>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</si>
  <si>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</si>
  <si>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</si>
  <si>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</si>
  <si>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</si>
  <si>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</si>
  <si>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</si>
  <si>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</si>
  <si>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</si>
  <si>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</si>
  <si>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</si>
  <si>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</si>
  <si>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</si>
  <si>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</si>
  <si>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</si>
  <si>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</si>
  <si>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</si>
  <si>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</si>
  <si>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</si>
  <si>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</si>
  <si>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</si>
  <si>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</si>
  <si>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</si>
  <si>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</si>
  <si>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</si>
  <si>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</si>
  <si>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</si>
  <si>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</si>
  <si>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</si>
  <si>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</si>
  <si>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</si>
  <si>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</si>
  <si>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</si>
  <si>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</si>
  <si>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</si>
  <si>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</si>
  <si>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</si>
  <si>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</si>
  <si>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</si>
  <si>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</si>
  <si>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</si>
  <si>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</si>
  <si>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</si>
  <si>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</si>
  <si>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</si>
  <si>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</si>
  <si>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</si>
  <si>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</si>
  <si>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</si>
  <si>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</si>
  <si>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</si>
  <si>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</si>
  <si>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</si>
  <si>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</si>
  <si>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</si>
  <si>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</si>
  <si>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</si>
  <si>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</si>
  <si>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</si>
  <si>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</si>
  <si>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</si>
  <si>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</si>
  <si>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</si>
  <si>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</si>
  <si>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</si>
  <si>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</si>
  <si>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</si>
  <si>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</si>
  <si>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</si>
  <si>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</si>
  <si>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</si>
  <si>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</si>
  <si>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</si>
  <si>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</si>
  <si>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</si>
  <si>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</si>
  <si>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</si>
  <si>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</si>
  <si>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</si>
  <si>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</si>
  <si>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</si>
  <si>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</si>
  <si>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</si>
  <si>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</si>
  <si>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</si>
  <si>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</si>
  <si>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</si>
  <si>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</si>
  <si>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</si>
  <si>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</si>
  <si>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</si>
  <si>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</si>
  <si>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</si>
  <si>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</si>
  <si>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</si>
  <si>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</si>
  <si>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</si>
  <si>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</si>
  <si>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</si>
  <si>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</si>
  <si>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</si>
  <si>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</si>
  <si>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</si>
  <si>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</si>
  <si>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</si>
  <si>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</si>
  <si>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</si>
  <si>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</si>
  <si>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</si>
  <si>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</si>
  <si>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</si>
  <si>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</si>
  <si>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</si>
  <si>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</si>
  <si>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</si>
  <si>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</si>
  <si>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</si>
  <si>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</si>
  <si>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</si>
  <si>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</si>
  <si>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</si>
  <si>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</si>
  <si>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</si>
  <si>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</si>
  <si>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</si>
  <si>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</si>
  <si>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</si>
  <si>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</si>
  <si>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</si>
  <si>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</si>
  <si>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</si>
  <si>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</si>
  <si>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</si>
  <si>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</si>
  <si>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</si>
  <si>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</si>
  <si>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</si>
  <si>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</si>
  <si>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</si>
  <si>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</si>
  <si>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</si>
  <si>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</si>
  <si>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</si>
  <si>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</si>
  <si>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</si>
  <si>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</si>
  <si>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</si>
  <si>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</si>
  <si>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</si>
  <si>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</si>
  <si>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</si>
  <si>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</si>
  <si>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</si>
  <si>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</si>
  <si>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</si>
  <si>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</si>
  <si>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</si>
  <si>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</si>
  <si>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</si>
  <si>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</si>
  <si>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</si>
  <si>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</si>
  <si>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</si>
  <si>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</si>
  <si>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</si>
  <si>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</si>
  <si>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</si>
  <si>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</si>
  <si>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</si>
  <si>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</si>
  <si>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</si>
  <si>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</si>
  <si>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</si>
  <si>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</si>
  <si>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</si>
  <si>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</si>
  <si>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</si>
  <si>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</si>
  <si>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</si>
  <si>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</si>
  <si>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</si>
  <si>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</si>
  <si>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</si>
  <si>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</si>
  <si>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</si>
  <si>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</si>
  <si>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</si>
  <si>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</si>
  <si>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</si>
  <si>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</si>
  <si>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</si>
  <si>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</si>
  <si>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</si>
  <si>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</si>
  <si>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</si>
  <si>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</si>
  <si>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</si>
  <si>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</si>
  <si>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</si>
  <si>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</si>
  <si>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</si>
  <si>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</si>
  <si>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</si>
  <si>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</si>
  <si>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</si>
  <si>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</si>
  <si>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</si>
  <si>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</si>
  <si>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</si>
  <si>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</si>
  <si>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</si>
  <si>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</si>
  <si>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</si>
  <si>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</si>
  <si>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</si>
  <si>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</si>
  <si>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</si>
  <si>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</si>
  <si>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</si>
  <si>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</si>
  <si>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</si>
  <si>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</si>
  <si>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</si>
  <si>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</si>
  <si>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</si>
  <si>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</si>
  <si>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</si>
  <si>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</si>
  <si>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</si>
  <si>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</si>
  <si>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</si>
  <si>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</si>
  <si>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</si>
  <si>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</si>
  <si>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</si>
  <si>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</si>
  <si>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</si>
  <si>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</si>
  <si>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</si>
  <si>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</si>
  <si>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</si>
  <si>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</si>
  <si>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</si>
  <si>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</si>
  <si>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</si>
  <si>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</si>
  <si>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</si>
  <si>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</si>
  <si>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</si>
  <si>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</si>
  <si>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</si>
  <si>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</si>
  <si>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</si>
  <si>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</si>
  <si>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</si>
  <si>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</si>
  <si>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</si>
  <si>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</si>
  <si>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</si>
  <si>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</si>
  <si>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</si>
  <si>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</si>
  <si>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</si>
  <si>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</si>
  <si>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</si>
  <si>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</si>
  <si>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</si>
  <si>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</si>
  <si>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</si>
  <si>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</si>
  <si>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</si>
  <si>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</si>
  <si>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</si>
  <si>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</si>
  <si>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</si>
  <si>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</si>
  <si>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</si>
  <si>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</si>
  <si>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</si>
  <si>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</si>
  <si>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</si>
  <si>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</si>
  <si>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</si>
  <si>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</si>
  <si>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</si>
  <si>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</si>
  <si>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</si>
  <si>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</si>
  <si>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</si>
  <si>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</si>
  <si>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</si>
  <si>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</si>
  <si>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</si>
  <si>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</si>
  <si>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</si>
  <si>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</si>
  <si>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</si>
  <si>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</si>
  <si>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</si>
  <si>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</si>
  <si>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</si>
  <si>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</si>
  <si>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</si>
  <si>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</si>
  <si>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</si>
  <si>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</si>
  <si>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</si>
  <si>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</si>
  <si>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</si>
  <si>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</si>
  <si>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</si>
  <si>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</si>
  <si>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</si>
  <si>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</si>
  <si>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</si>
  <si>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</si>
  <si>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</si>
  <si>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</si>
  <si>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</si>
  <si>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</si>
  <si>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</si>
  <si>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</si>
  <si>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</si>
  <si>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</si>
  <si>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</si>
  <si>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</si>
  <si>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</si>
  <si>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</si>
  <si>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</si>
  <si>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</si>
  <si>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</si>
  <si>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</si>
  <si>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</si>
  <si>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</si>
  <si>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</si>
  <si>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</si>
  <si>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</si>
  <si>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</si>
  <si>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</si>
  <si>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</si>
  <si>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</si>
  <si>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</si>
  <si>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</si>
  <si>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</si>
  <si>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</si>
  <si>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</si>
  <si>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</si>
  <si>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</si>
  <si>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</si>
  <si>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</si>
  <si>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</si>
  <si>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</si>
  <si>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</si>
  <si>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</si>
  <si>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</si>
  <si>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</si>
  <si>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</si>
  <si>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</si>
  <si>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</si>
  <si>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</si>
  <si>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</si>
  <si>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</si>
  <si>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</si>
  <si>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</si>
  <si>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</si>
  <si>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</si>
  <si>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</si>
  <si>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</si>
  <si>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</si>
  <si>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</si>
  <si>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</si>
  <si>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</si>
  <si>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</si>
  <si>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</si>
  <si>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</si>
  <si>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</si>
  <si>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</si>
  <si>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</si>
  <si>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</si>
  <si>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</si>
  <si>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</si>
  <si>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</si>
  <si>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</si>
  <si>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</si>
  <si>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</si>
  <si>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</si>
  <si>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</si>
  <si>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</si>
  <si>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</si>
  <si>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</si>
  <si>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</si>
  <si>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</si>
  <si>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</si>
  <si>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</si>
  <si>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</si>
  <si>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</si>
  <si>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</si>
  <si>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</si>
  <si>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</si>
  <si>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</si>
  <si>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</si>
  <si>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</si>
  <si>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</si>
  <si>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</si>
  <si>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</si>
  <si>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</si>
  <si>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</si>
  <si>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</si>
  <si>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</si>
  <si>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</si>
  <si>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</si>
  <si>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</si>
  <si>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</si>
  <si>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</si>
  <si>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</si>
  <si>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</si>
  <si>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</si>
  <si>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</si>
  <si>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</si>
  <si>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</si>
  <si>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</si>
  <si>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</si>
  <si>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</si>
  <si>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</si>
  <si>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</si>
  <si>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</si>
  <si>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</si>
  <si>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</si>
  <si>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</si>
  <si>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</si>
  <si>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</si>
  <si>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</si>
  <si>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</si>
  <si>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</si>
  <si>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</si>
  <si>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</si>
  <si>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</si>
  <si>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</si>
  <si>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</si>
  <si>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</si>
  <si>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</si>
  <si>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</si>
  <si>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</si>
  <si>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</si>
  <si>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</si>
  <si>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</si>
  <si>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</si>
  <si>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</si>
  <si>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</si>
  <si>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</si>
  <si>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</si>
  <si>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</si>
  <si>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</si>
  <si>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</si>
  <si>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</si>
  <si>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</si>
  <si>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</si>
  <si>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</si>
  <si>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</si>
  <si>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</si>
  <si>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</si>
  <si>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</si>
  <si>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</si>
  <si>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</si>
  <si>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</si>
  <si>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</si>
  <si>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</si>
  <si>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</si>
  <si>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</si>
  <si>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</si>
  <si>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</si>
  <si>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</si>
  <si>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</si>
  <si>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</si>
  <si>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</si>
  <si>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</si>
  <si>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</si>
  <si>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</si>
  <si>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</si>
  <si>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</si>
  <si>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</si>
  <si>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</si>
  <si>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</si>
  <si>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</si>
  <si>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</si>
  <si>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</si>
  <si>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</si>
  <si>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</si>
  <si>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</si>
  <si>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</si>
  <si>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</si>
  <si>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</si>
  <si>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</si>
  <si>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</si>
  <si>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</si>
  <si>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</si>
  <si>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</si>
  <si>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</si>
  <si>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</si>
  <si>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</si>
  <si>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</si>
  <si>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</si>
  <si>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</si>
  <si>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</si>
  <si>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</si>
  <si>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</si>
  <si>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</si>
  <si>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</si>
  <si>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</si>
  <si>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</si>
  <si>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</si>
  <si>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</si>
  <si>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</si>
  <si>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</si>
  <si>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</si>
  <si>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</si>
  <si>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</si>
  <si>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</si>
  <si>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</si>
  <si>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</si>
  <si>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</si>
  <si>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</si>
  <si>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</si>
  <si>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</si>
  <si>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</si>
  <si>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</si>
  <si>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</si>
  <si>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</si>
  <si>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</si>
  <si>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</si>
  <si>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</si>
  <si>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</si>
  <si>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</si>
  <si>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</si>
  <si>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</si>
  <si>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</si>
  <si>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</si>
  <si>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</si>
  <si>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</si>
  <si>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</si>
  <si>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</si>
  <si>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</si>
  <si>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</si>
  <si>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</si>
  <si>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</si>
  <si>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</si>
  <si>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</si>
  <si>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</si>
  <si>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</si>
  <si>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</si>
  <si>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</si>
  <si>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</si>
  <si>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</si>
  <si>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</si>
  <si>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</si>
  <si>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</si>
  <si>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</si>
  <si>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</si>
  <si>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</si>
  <si>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</si>
  <si>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</si>
  <si>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</si>
  <si>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</si>
  <si>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</si>
  <si>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</si>
  <si>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</si>
  <si>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</si>
  <si>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</si>
  <si>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</si>
  <si>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</si>
  <si>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</si>
  <si>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</si>
  <si>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</si>
  <si>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</si>
  <si>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</si>
  <si>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</si>
  <si>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</si>
  <si>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</si>
  <si>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</si>
  <si>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</si>
  <si>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</si>
  <si>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</si>
  <si>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</si>
  <si>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</si>
  <si>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</si>
  <si>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</si>
  <si>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</si>
  <si>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</si>
  <si>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</si>
  <si>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</si>
  <si>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</si>
  <si>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</si>
  <si>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</si>
  <si>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</si>
  <si>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</si>
  <si>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</si>
  <si>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</si>
  <si>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</si>
  <si>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</si>
  <si>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</si>
  <si>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</si>
  <si>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</si>
  <si>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</si>
  <si>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</si>
  <si>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</si>
  <si>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</si>
  <si>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</si>
  <si>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</si>
  <si>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</si>
  <si>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</si>
  <si>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</si>
  <si>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</si>
  <si>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</si>
  <si>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</si>
  <si>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</si>
  <si>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</si>
  <si>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</si>
  <si>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</si>
  <si>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</si>
  <si>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</si>
  <si>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</si>
  <si>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</si>
  <si>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</si>
  <si>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</si>
  <si>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</si>
  <si>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</si>
  <si>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</si>
  <si>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</si>
  <si>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</si>
  <si>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</si>
  <si>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</si>
  <si>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</si>
  <si>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</si>
  <si>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</si>
  <si>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</si>
  <si>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</si>
  <si>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</si>
  <si>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</si>
  <si>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</si>
  <si>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</si>
  <si>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</si>
  <si>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</si>
  <si>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</si>
  <si>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</si>
  <si>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</si>
  <si>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</si>
  <si>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</si>
  <si>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</si>
  <si>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</si>
  <si>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</si>
  <si>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</si>
  <si>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</si>
  <si>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</si>
  <si>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</si>
  <si>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</si>
  <si>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</si>
  <si>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</si>
  <si>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</si>
  <si>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</si>
  <si>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</si>
  <si>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</si>
  <si>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</si>
  <si>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</si>
  <si>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</si>
  <si>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</si>
  <si>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</si>
  <si>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</si>
  <si>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</si>
  <si>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</si>
  <si>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</si>
  <si>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</si>
  <si>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</si>
  <si>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</si>
  <si>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</si>
  <si>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</si>
  <si>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</si>
  <si>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</si>
  <si>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</si>
  <si>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</si>
  <si>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</si>
  <si>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</si>
  <si>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</si>
  <si>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</si>
  <si>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</si>
  <si>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</si>
  <si>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</si>
  <si>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</si>
  <si>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</si>
  <si>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</si>
  <si>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</si>
  <si>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</si>
  <si>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</si>
  <si>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</si>
  <si>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</si>
  <si>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</si>
  <si>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</si>
  <si>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</si>
  <si>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</si>
  <si>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</si>
  <si>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</si>
  <si>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</si>
  <si>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</si>
  <si>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</si>
  <si>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</si>
  <si>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</si>
  <si>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</si>
  <si>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</si>
  <si>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</si>
  <si>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</si>
  <si>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</si>
  <si>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</si>
  <si>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</si>
  <si>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</si>
  <si>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</si>
  <si>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</si>
  <si>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</si>
  <si>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</si>
  <si>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</si>
  <si>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</si>
  <si>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</si>
  <si>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</si>
  <si>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</si>
  <si>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</si>
  <si>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</si>
  <si>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</si>
  <si>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</si>
  <si>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</si>
  <si>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</si>
  <si>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</si>
  <si>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</si>
  <si>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</si>
  <si>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</si>
  <si>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</si>
  <si>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</si>
  <si>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</si>
  <si>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</si>
  <si>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</si>
  <si>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</si>
  <si>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</si>
  <si>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</si>
  <si>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</si>
  <si>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</si>
  <si>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</si>
  <si>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</si>
  <si>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</si>
  <si>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</si>
  <si>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</si>
  <si>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</si>
  <si>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</si>
  <si>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</si>
  <si>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</si>
  <si>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</si>
  <si>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</si>
  <si>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</si>
  <si>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</si>
  <si>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</si>
  <si>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</si>
  <si>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</si>
  <si>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</si>
  <si>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</si>
  <si>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</si>
  <si>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</si>
  <si>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</si>
  <si>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</si>
  <si>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</si>
  <si>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</si>
  <si>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</si>
  <si>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</si>
  <si>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</si>
  <si>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</si>
  <si>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</si>
  <si>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</si>
  <si>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</si>
  <si>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</si>
  <si>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</si>
  <si>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</si>
  <si>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</si>
  <si>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</si>
  <si>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</si>
  <si>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</si>
  <si>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</si>
  <si>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</si>
  <si>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</si>
  <si>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</si>
  <si>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</si>
  <si>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</si>
  <si>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</si>
  <si>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</si>
  <si>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</si>
  <si>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</si>
  <si>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</si>
  <si>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</si>
  <si>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</si>
  <si>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</si>
  <si>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</si>
  <si>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</si>
  <si>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</si>
  <si>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</si>
  <si>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</si>
  <si>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</si>
  <si>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</si>
  <si>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</si>
  <si>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</si>
  <si>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</si>
  <si>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</si>
  <si>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</si>
  <si>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</si>
  <si>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</si>
  <si>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</si>
  <si>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</si>
  <si>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</si>
  <si>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</si>
  <si>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</si>
  <si>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</si>
  <si>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</si>
  <si>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</si>
  <si>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</si>
  <si>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</si>
  <si>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</si>
  <si>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</si>
  <si>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</si>
  <si>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</si>
  <si>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</si>
  <si>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</si>
  <si>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</si>
  <si>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</si>
  <si>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</si>
  <si>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</si>
  <si>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</si>
  <si>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</si>
  <si>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</si>
  <si>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</si>
  <si>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</si>
  <si>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</si>
  <si>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</si>
  <si>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</si>
  <si>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</si>
  <si>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</si>
  <si>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</si>
  <si>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</si>
  <si>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</si>
  <si>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</si>
  <si>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</si>
  <si>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</si>
  <si>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</si>
  <si>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</si>
  <si>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</si>
  <si>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</si>
  <si>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</si>
  <si>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</si>
  <si>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</si>
  <si>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</si>
  <si>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</si>
  <si>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</si>
  <si>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</si>
  <si>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</si>
  <si>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</si>
  <si>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</si>
  <si>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</si>
  <si>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</si>
  <si>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</si>
  <si>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</si>
  <si>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</si>
  <si>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</si>
  <si>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</si>
  <si>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</si>
  <si>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</si>
  <si>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</si>
  <si>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</si>
  <si>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</si>
  <si>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</si>
  <si>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</si>
  <si>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</si>
  <si>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</si>
  <si>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</si>
  <si>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</si>
  <si>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</si>
  <si>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</si>
  <si>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</si>
  <si>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</si>
  <si>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</si>
  <si>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</si>
  <si>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</si>
  <si>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</si>
  <si>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</si>
  <si>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</si>
  <si>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</si>
  <si>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</si>
  <si>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</si>
  <si>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</si>
  <si>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</si>
  <si>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</si>
  <si>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</si>
  <si>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</si>
  <si>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</si>
  <si>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</si>
  <si>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</si>
  <si>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</si>
  <si>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</si>
  <si>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</si>
  <si>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</si>
  <si>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</si>
  <si>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</si>
  <si>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</si>
  <si>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</si>
  <si>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</si>
  <si>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</si>
  <si>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</si>
  <si>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</si>
  <si>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</si>
  <si>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</si>
  <si>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</si>
  <si>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</si>
  <si>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</si>
  <si>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</si>
  <si>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</si>
  <si>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</si>
  <si>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</si>
  <si>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</si>
  <si>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</si>
  <si>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</si>
  <si>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</si>
  <si>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</si>
  <si>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</si>
  <si>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</si>
  <si>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</si>
  <si>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</si>
  <si>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</si>
  <si>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</si>
  <si>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</si>
  <si>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</si>
  <si>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</si>
  <si>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</si>
  <si>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</si>
  <si>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</si>
  <si>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</si>
  <si>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</si>
  <si>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</si>
  <si>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</si>
  <si>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</si>
  <si>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</si>
  <si>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</si>
  <si>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</si>
  <si>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</si>
  <si>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</si>
  <si>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</si>
  <si>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</si>
  <si>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</si>
  <si>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</si>
  <si>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</si>
  <si>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</si>
  <si>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</si>
  <si>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</si>
  <si>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</si>
  <si>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</si>
  <si>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</si>
  <si>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</si>
  <si>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</si>
  <si>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</si>
  <si>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</si>
  <si>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</si>
  <si>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</si>
  <si>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</si>
  <si>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</si>
  <si>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</si>
  <si>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</si>
  <si>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</si>
  <si>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</si>
  <si>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</si>
  <si>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</si>
  <si>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</si>
  <si>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</si>
  <si>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</si>
  <si>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</si>
  <si>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</si>
  <si>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</si>
  <si>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</si>
  <si>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</si>
  <si>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</si>
  <si>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</si>
  <si>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</si>
  <si>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</si>
  <si>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</si>
  <si>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</si>
  <si>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</si>
  <si>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</si>
  <si>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</si>
  <si>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</si>
  <si>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</si>
  <si>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</si>
  <si>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</si>
  <si>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</si>
  <si>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</si>
  <si>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</si>
  <si>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</si>
  <si>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</si>
  <si>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</si>
  <si>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</si>
  <si>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</si>
  <si>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</si>
  <si>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</si>
  <si>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</si>
  <si>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</si>
  <si>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</si>
  <si>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</si>
  <si>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</si>
  <si>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</si>
  <si>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</si>
  <si>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</si>
  <si>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</si>
  <si>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</si>
  <si>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</si>
  <si>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</si>
  <si>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</si>
  <si>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</si>
  <si>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</si>
  <si>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</si>
  <si>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</si>
  <si>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</si>
  <si>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</si>
  <si>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</si>
  <si>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</si>
  <si>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</si>
  <si>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</si>
  <si>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</si>
  <si>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</si>
  <si>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</si>
  <si>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</si>
  <si>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</si>
  <si>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</si>
  <si>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</si>
  <si>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</si>
  <si>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</si>
  <si>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</si>
  <si>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</si>
  <si>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</si>
  <si>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</si>
  <si>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</si>
  <si>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</si>
  <si>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</si>
  <si>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</si>
  <si>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</si>
  <si>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</si>
  <si>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</si>
  <si>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</si>
  <si>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</si>
  <si>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</si>
  <si>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</si>
  <si>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</si>
  <si>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</si>
  <si>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</si>
  <si>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</si>
  <si>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</si>
  <si>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</si>
  <si>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</si>
  <si>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</si>
  <si>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</si>
  <si>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</si>
  <si>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</si>
  <si>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</si>
  <si>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</si>
  <si>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</si>
  <si>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</si>
  <si>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</si>
  <si>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</si>
  <si>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</si>
  <si>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</si>
  <si>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</si>
  <si>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</si>
  <si>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</si>
  <si>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</si>
  <si>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</si>
  <si>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</si>
  <si>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</si>
  <si>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</si>
  <si>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</si>
  <si>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</si>
  <si>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</si>
  <si>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</si>
  <si>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</si>
  <si>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</si>
  <si>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</si>
  <si>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</si>
  <si>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</si>
  <si>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</si>
  <si>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</si>
  <si>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</si>
  <si>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</si>
  <si>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</si>
  <si>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</si>
  <si>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</si>
  <si>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</si>
  <si>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</si>
  <si>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</si>
  <si>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</si>
  <si>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</si>
  <si>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</si>
  <si>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</si>
  <si>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</si>
  <si>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</si>
  <si>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</si>
  <si>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</si>
  <si>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</si>
  <si>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</si>
  <si>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</si>
  <si>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</si>
  <si>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</si>
  <si>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</si>
  <si>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</si>
  <si>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</si>
  <si>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</si>
  <si>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</si>
  <si>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</si>
  <si>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</si>
  <si>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</si>
  <si>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</si>
  <si>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</si>
  <si>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</si>
  <si>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</si>
  <si>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</si>
  <si>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</si>
  <si>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</si>
  <si>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</si>
  <si>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</si>
  <si>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</si>
  <si>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</si>
  <si>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</si>
  <si>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</si>
  <si>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</si>
  <si>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</si>
  <si>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</si>
  <si>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</si>
  <si>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</si>
  <si>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</si>
  <si>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</si>
  <si>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</si>
  <si>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</si>
  <si>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</si>
  <si>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</si>
  <si>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</si>
  <si>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</si>
  <si>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</si>
  <si>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</si>
  <si>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</si>
  <si>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</si>
  <si>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</si>
  <si>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</si>
  <si>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</si>
  <si>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</si>
  <si>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</si>
  <si>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</si>
  <si>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</si>
  <si>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</si>
  <si>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</si>
  <si>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</si>
  <si>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</si>
  <si>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</si>
  <si>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</si>
  <si>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</si>
  <si>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</si>
  <si>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</si>
  <si>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</si>
  <si>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</si>
  <si>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</si>
  <si>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</si>
  <si>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</si>
  <si>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</si>
  <si>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</si>
  <si>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</si>
  <si>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</si>
  <si>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</si>
  <si>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</si>
  <si>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</si>
  <si>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</si>
  <si>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</si>
  <si>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</si>
  <si>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</si>
  <si>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</si>
  <si>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</si>
  <si>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</si>
  <si>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</si>
  <si>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</si>
  <si>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</si>
  <si>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</si>
  <si>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</si>
  <si>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</si>
  <si>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</si>
  <si>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</si>
  <si>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</si>
  <si>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</si>
  <si>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</si>
  <si>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</si>
  <si>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</si>
  <si>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</si>
  <si>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</si>
  <si>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</si>
  <si>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</si>
  <si>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</si>
  <si>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</si>
  <si>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</si>
  <si>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</si>
  <si>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</si>
  <si>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</si>
  <si>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</si>
  <si>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</si>
  <si>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</si>
  <si>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</si>
  <si>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</si>
  <si>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</si>
  <si>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</si>
  <si>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</si>
  <si>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</si>
  <si>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</si>
  <si>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</si>
  <si>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</si>
  <si>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</si>
  <si>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</si>
  <si>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</si>
  <si>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</si>
  <si>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</si>
  <si>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</si>
  <si>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</si>
  <si>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</si>
  <si>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</si>
  <si>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</si>
  <si>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</si>
  <si>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</si>
  <si>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</si>
  <si>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</si>
  <si>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</si>
  <si>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</si>
  <si>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</si>
  <si>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</si>
  <si>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</si>
  <si>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</si>
  <si>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</si>
  <si>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</si>
  <si>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</si>
  <si>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</si>
  <si>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</si>
  <si>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</si>
  <si>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</si>
  <si>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</si>
  <si>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</si>
  <si>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</si>
  <si>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</si>
  <si>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</si>
  <si>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</si>
  <si>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</si>
  <si>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</si>
  <si>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</si>
  <si>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</si>
  <si>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</si>
  <si>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</si>
  <si>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</si>
  <si>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</si>
  <si>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</si>
  <si>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</si>
  <si>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</si>
  <si>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</si>
  <si>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</si>
  <si>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</si>
  <si>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</si>
  <si>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</si>
  <si>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</si>
  <si>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</si>
  <si>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</si>
  <si>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</si>
  <si>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</si>
  <si>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</si>
  <si>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</si>
  <si>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</si>
  <si>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</si>
  <si>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</si>
  <si>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</si>
  <si>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</si>
  <si>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</si>
  <si>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</si>
  <si>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</si>
  <si>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</si>
  <si>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</si>
  <si>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</si>
  <si>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</si>
  <si>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</si>
  <si>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</si>
  <si>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</si>
  <si>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</si>
  <si>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</si>
  <si>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</si>
  <si>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</si>
  <si>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</si>
  <si>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</si>
  <si>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</si>
  <si>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</si>
  <si>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</si>
  <si>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</si>
  <si>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</si>
  <si>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</si>
  <si>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</si>
  <si>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</si>
  <si>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</si>
  <si>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</si>
  <si>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</si>
  <si>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</si>
  <si>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</si>
  <si>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</si>
  <si>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</si>
  <si>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</si>
  <si>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</si>
  <si>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</si>
  <si>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</si>
  <si>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</si>
  <si>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</si>
  <si>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</si>
  <si>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</si>
  <si>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</si>
  <si>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</si>
  <si>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</si>
  <si>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</si>
  <si>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</si>
  <si>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</si>
  <si>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</si>
  <si>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</si>
  <si>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</si>
  <si>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</si>
  <si>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</si>
  <si>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</si>
  <si>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</si>
  <si>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</si>
  <si>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</si>
  <si>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</si>
  <si>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</si>
  <si>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</si>
  <si>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</si>
  <si>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</si>
  <si>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</si>
  <si>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</si>
  <si>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</si>
  <si>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</si>
  <si>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</si>
  <si>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</si>
  <si>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</si>
  <si>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</si>
  <si>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</si>
  <si>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</si>
  <si>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</si>
  <si>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</si>
  <si>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</si>
  <si>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</si>
  <si>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</si>
  <si>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</si>
  <si>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</si>
  <si>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</si>
  <si>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</si>
  <si>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</si>
  <si>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</si>
  <si>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</si>
  <si>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</si>
  <si>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</si>
  <si>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</si>
  <si>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</si>
  <si>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</si>
  <si>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</si>
  <si>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</si>
  <si>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</si>
  <si>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</si>
  <si>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</si>
  <si>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</si>
  <si>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</si>
  <si>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</si>
  <si>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</si>
  <si>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</si>
  <si>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</si>
  <si>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</si>
  <si>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</si>
  <si>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</si>
  <si>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</si>
  <si>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</si>
  <si>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</si>
  <si>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</si>
  <si>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</si>
  <si>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</si>
  <si>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</si>
  <si>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</si>
  <si>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</si>
  <si>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</si>
  <si>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</si>
  <si>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</si>
  <si>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</si>
  <si>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</si>
  <si>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</si>
  <si>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</si>
  <si>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</si>
  <si>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</si>
  <si>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</si>
  <si>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</si>
  <si>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</si>
  <si>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</si>
  <si>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</si>
  <si>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</si>
  <si>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</si>
  <si>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</si>
  <si>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</si>
  <si>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</si>
  <si>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</si>
  <si>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</si>
  <si>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</si>
  <si>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</si>
  <si>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</si>
  <si>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</si>
  <si>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</si>
  <si>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</si>
  <si>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</si>
  <si>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</si>
  <si>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</si>
  <si>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</si>
  <si>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</si>
  <si>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</si>
  <si>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</si>
  <si>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</si>
  <si>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</si>
  <si>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</si>
  <si>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</si>
  <si>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</si>
  <si>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</si>
  <si>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</si>
  <si>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</si>
  <si>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</si>
  <si>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</si>
  <si>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</si>
  <si>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</si>
  <si>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</si>
  <si>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</si>
  <si>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</si>
  <si>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</si>
  <si>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</si>
  <si>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</si>
  <si>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</si>
  <si>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</si>
  <si>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</si>
  <si>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</si>
  <si>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</si>
  <si>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</si>
  <si>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</si>
  <si>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</si>
  <si>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</si>
  <si>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</si>
  <si>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</si>
  <si>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</si>
  <si>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</si>
  <si>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</si>
  <si>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</si>
  <si>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</si>
  <si>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</si>
  <si>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</si>
  <si>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</si>
  <si>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</si>
  <si>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</si>
  <si>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</si>
  <si>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</si>
  <si>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</si>
  <si>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</si>
  <si>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</si>
  <si>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</si>
  <si>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</si>
  <si>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</si>
  <si>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</si>
  <si>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</si>
  <si>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</si>
  <si>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</si>
  <si>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</si>
  <si>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</si>
  <si>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</si>
  <si>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</si>
  <si>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</si>
  <si>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</si>
  <si>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</si>
  <si>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</si>
  <si>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</si>
  <si>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</si>
  <si>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</si>
  <si>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</si>
  <si>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</si>
  <si>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</si>
  <si>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</si>
  <si>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</si>
  <si>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</si>
  <si>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</si>
  <si>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</si>
  <si>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</si>
  <si>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</si>
  <si>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</si>
  <si>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</si>
  <si>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</si>
  <si>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</si>
  <si>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</si>
  <si>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</si>
  <si>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</si>
  <si>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</si>
  <si>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</si>
  <si>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</si>
  <si>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</si>
  <si>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</si>
  <si>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</si>
  <si>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</si>
  <si>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</si>
  <si>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</si>
  <si>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</si>
  <si>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</si>
  <si>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</si>
  <si>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</si>
  <si>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</si>
  <si>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</si>
  <si>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</si>
  <si>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</si>
  <si>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</si>
  <si>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</si>
  <si>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</si>
  <si>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</si>
  <si>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</si>
  <si>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</si>
  <si>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</si>
  <si>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</si>
  <si>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</si>
  <si>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</si>
  <si>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</si>
  <si>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</si>
  <si>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</si>
  <si>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</si>
  <si>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</si>
  <si>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</si>
  <si>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</si>
  <si>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</si>
  <si>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</si>
  <si>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</si>
  <si>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</si>
  <si>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</si>
  <si>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</si>
  <si>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</si>
  <si>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</si>
  <si>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</si>
  <si>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</si>
  <si>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</si>
  <si>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</si>
  <si>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</si>
  <si>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</si>
  <si>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</si>
  <si>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</si>
  <si>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</si>
  <si>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</si>
  <si>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</si>
  <si>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</si>
  <si>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</si>
  <si>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</si>
  <si>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</si>
  <si>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</si>
  <si>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</si>
  <si>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</si>
  <si>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</si>
  <si>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</si>
  <si>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</si>
  <si>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</si>
  <si>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</si>
  <si>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</si>
  <si>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</si>
  <si>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</si>
  <si>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</si>
  <si>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</si>
  <si>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</si>
  <si>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</si>
  <si>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</si>
  <si>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</si>
  <si>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</si>
  <si>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</si>
  <si>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</si>
  <si>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</si>
  <si>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</si>
  <si>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</si>
  <si>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</si>
  <si>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</si>
  <si>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</si>
  <si>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</si>
  <si>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</si>
  <si>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</si>
  <si>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</si>
  <si>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</si>
  <si>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</si>
  <si>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</si>
  <si>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</si>
  <si>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</si>
  <si>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</si>
  <si>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</si>
  <si>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</si>
  <si>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</si>
  <si>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</si>
  <si>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</si>
  <si>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</si>
  <si>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</si>
  <si>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</si>
  <si>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</si>
  <si>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</si>
  <si>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</si>
  <si>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</si>
  <si>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</si>
  <si>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</si>
  <si>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</si>
  <si>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</si>
  <si>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</si>
  <si>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</si>
  <si>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</si>
  <si>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</si>
  <si>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</si>
  <si>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</si>
  <si>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</si>
  <si>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</si>
  <si>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</si>
  <si>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</si>
  <si>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</si>
  <si>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</si>
  <si>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</si>
  <si>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</si>
  <si>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</si>
  <si>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</si>
  <si>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</si>
  <si>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</si>
  <si>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</si>
  <si>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</si>
  <si>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</si>
  <si>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</si>
  <si>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</si>
  <si>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</si>
  <si>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</si>
  <si>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</si>
  <si>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</si>
  <si>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</si>
  <si>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</si>
  <si>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</si>
  <si>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</si>
  <si>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</si>
  <si>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</si>
  <si>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</si>
  <si>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</si>
  <si>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</si>
  <si>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</si>
  <si>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</si>
  <si>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</si>
  <si>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</si>
  <si>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</si>
  <si>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</si>
  <si>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</si>
  <si>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</si>
  <si>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</si>
  <si>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</si>
  <si>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</si>
  <si>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</si>
  <si>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</si>
  <si>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</si>
  <si>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</si>
  <si>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</si>
  <si>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</si>
  <si>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</si>
  <si>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</si>
  <si>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</si>
  <si>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</si>
  <si>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</si>
  <si>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</si>
  <si>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</si>
  <si>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</si>
  <si>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</si>
  <si>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</si>
  <si>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</si>
  <si>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</si>
  <si>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</si>
  <si>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</si>
  <si>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</si>
  <si>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</si>
  <si>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</si>
  <si>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</si>
  <si>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</si>
  <si>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</si>
  <si>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</si>
  <si>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</si>
  <si>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</si>
  <si>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</si>
  <si>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</si>
  <si>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</si>
  <si>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</si>
  <si>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</si>
  <si>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</si>
  <si>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</si>
  <si>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</si>
  <si>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</si>
  <si>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</si>
  <si>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</si>
  <si>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</si>
  <si>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</si>
  <si>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</si>
  <si>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</si>
  <si>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</si>
  <si>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</si>
  <si>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</si>
  <si>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</si>
  <si>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</si>
  <si>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</si>
  <si>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</si>
  <si>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</si>
  <si>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</si>
  <si>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</si>
  <si>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</si>
  <si>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</si>
  <si>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</si>
  <si>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</si>
  <si>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</si>
  <si>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</si>
  <si>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</si>
  <si>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</si>
  <si>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</si>
  <si>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</si>
  <si>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</si>
  <si>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</si>
  <si>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</si>
  <si>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</si>
  <si>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</si>
  <si>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</si>
  <si>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</si>
  <si>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</si>
  <si>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</si>
  <si>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</si>
  <si>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</si>
  <si>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</si>
  <si>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</si>
  <si>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</si>
  <si>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</si>
  <si>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</si>
  <si>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</si>
  <si>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</si>
  <si>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</si>
  <si>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</si>
  <si>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</si>
  <si>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</si>
  <si>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</si>
  <si>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</si>
  <si>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</si>
  <si>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</si>
  <si>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</si>
  <si>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</si>
  <si>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</si>
  <si>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</si>
  <si>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</si>
  <si>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</si>
  <si>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</si>
  <si>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</si>
  <si>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</si>
  <si>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</si>
  <si>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</si>
  <si>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</si>
  <si>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</si>
  <si>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</si>
  <si>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</si>
  <si>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</si>
  <si>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</si>
  <si>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</si>
  <si>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</si>
  <si>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</si>
  <si>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</si>
  <si>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</si>
  <si>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</si>
  <si>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</si>
  <si>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</si>
  <si>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</si>
  <si>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</si>
  <si>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</si>
  <si>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</si>
  <si>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</si>
  <si>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</si>
  <si>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</si>
  <si>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</si>
  <si>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</si>
  <si>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</si>
  <si>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</si>
  <si>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</si>
  <si>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</si>
  <si>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</si>
  <si>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</si>
  <si>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</si>
  <si>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</si>
  <si>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</si>
  <si>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</si>
  <si>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</si>
  <si>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</si>
  <si>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</si>
  <si>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</si>
  <si>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</si>
  <si>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</si>
  <si>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</si>
  <si>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</si>
  <si>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</si>
  <si>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</si>
  <si>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</si>
  <si>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</si>
  <si>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</si>
  <si>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</si>
  <si>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</si>
  <si>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</si>
  <si>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</si>
  <si>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</si>
  <si>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</si>
  <si>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</si>
  <si>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</si>
  <si>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</si>
  <si>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</si>
  <si>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</si>
  <si>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</si>
  <si>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</si>
  <si>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</si>
  <si>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</si>
  <si>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</si>
  <si>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</si>
  <si>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</si>
  <si>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</si>
  <si>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</si>
  <si>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</si>
  <si>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</si>
  <si>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</si>
  <si>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</si>
  <si>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</si>
  <si>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</si>
  <si>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</si>
  <si>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</si>
  <si>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</si>
  <si>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</si>
  <si>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</si>
  <si>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</si>
  <si>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</si>
  <si>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</si>
  <si>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</si>
  <si>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</si>
  <si>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</si>
  <si>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</si>
  <si>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</si>
  <si>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</si>
  <si>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</si>
  <si>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</si>
  <si>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</si>
  <si>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</si>
  <si>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</si>
  <si>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</si>
  <si>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</si>
  <si>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</si>
  <si>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</si>
  <si>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</si>
  <si>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</si>
  <si>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</si>
  <si>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</si>
  <si>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</si>
  <si>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</si>
  <si>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</si>
  <si>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</si>
  <si>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</si>
  <si>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</si>
  <si>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</si>
  <si>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</si>
  <si>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</si>
  <si>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</si>
  <si>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</si>
  <si>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</si>
  <si>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</si>
  <si>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</si>
  <si>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</si>
  <si>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</si>
  <si>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</si>
  <si>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</si>
  <si>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</si>
  <si>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</si>
  <si>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</si>
  <si>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</si>
  <si>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</si>
  <si>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</si>
  <si>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</si>
  <si>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</si>
  <si>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</si>
  <si>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</si>
  <si>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</si>
  <si>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</si>
  <si>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</si>
  <si>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</si>
  <si>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</si>
  <si>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</si>
  <si>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</si>
  <si>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</si>
  <si>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</si>
  <si>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</si>
  <si>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</si>
  <si>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</si>
  <si>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</si>
  <si>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</si>
  <si>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</si>
  <si>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</si>
  <si>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</si>
  <si>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</si>
  <si>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</si>
  <si>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</si>
  <si>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</si>
  <si>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</si>
  <si>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</si>
  <si>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</si>
  <si>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</si>
  <si>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</si>
  <si>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</si>
  <si>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</si>
  <si>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</si>
  <si>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</si>
  <si>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</si>
  <si>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</si>
  <si>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</si>
  <si>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</si>
  <si>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</si>
  <si>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</si>
  <si>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</si>
  <si>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</si>
  <si>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</si>
  <si>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</si>
  <si>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</si>
  <si>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</si>
  <si>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</si>
  <si>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</si>
  <si>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</si>
  <si>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</si>
  <si>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</si>
  <si>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</si>
  <si>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</si>
  <si>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</si>
  <si>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</si>
  <si>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</si>
  <si>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</si>
  <si>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</si>
  <si>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</si>
  <si>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</si>
  <si>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</si>
  <si>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</si>
  <si>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</si>
  <si>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</si>
  <si>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</si>
  <si>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</si>
  <si>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</si>
  <si>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</si>
  <si>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</si>
  <si>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</si>
  <si>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</si>
  <si>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</si>
  <si>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</si>
  <si>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</si>
  <si>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</si>
  <si>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</si>
  <si>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</si>
  <si>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</si>
  <si>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</si>
  <si>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</si>
  <si>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</si>
  <si>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</si>
  <si>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</si>
  <si>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</si>
  <si>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</si>
  <si>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</si>
  <si>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</si>
  <si>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</si>
  <si>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</si>
  <si>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</si>
  <si>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</si>
  <si>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</si>
  <si>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</si>
  <si>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</si>
  <si>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</si>
  <si>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</si>
  <si>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</si>
  <si>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</si>
  <si>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</si>
  <si>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</si>
  <si>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</si>
  <si>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</si>
  <si>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</si>
  <si>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</si>
  <si>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</si>
  <si>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</si>
  <si>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</si>
  <si>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</si>
  <si>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</si>
  <si>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</si>
  <si>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</si>
  <si>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</si>
  <si>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</si>
  <si>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</si>
  <si>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</si>
  <si>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</si>
  <si>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</si>
  <si>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</si>
  <si>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</si>
  <si>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</si>
  <si>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</si>
  <si>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</si>
  <si>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</si>
  <si>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</si>
  <si>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</si>
  <si>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</si>
  <si>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</si>
  <si>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</si>
  <si>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</si>
  <si>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</si>
  <si>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</si>
  <si>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</si>
  <si>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</si>
  <si>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</si>
  <si>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</si>
  <si>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</si>
  <si>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</si>
  <si>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</si>
  <si>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</si>
  <si>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</si>
  <si>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</si>
  <si>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</si>
  <si>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</si>
  <si>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</si>
  <si>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</si>
  <si>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</si>
  <si>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</si>
  <si>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</si>
  <si>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</si>
  <si>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</si>
  <si>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</si>
  <si>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</si>
  <si>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</si>
  <si>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</si>
  <si>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</si>
  <si>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</si>
  <si>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</si>
  <si>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</si>
  <si>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</si>
  <si>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</si>
  <si>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</si>
  <si>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</si>
  <si>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</si>
  <si>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</si>
  <si>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</si>
  <si>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</si>
  <si>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</si>
  <si>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</si>
  <si>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</si>
  <si>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</si>
  <si>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</si>
  <si>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</si>
  <si>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</si>
  <si>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</si>
  <si>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</si>
  <si>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</si>
  <si>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</si>
  <si>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</si>
  <si>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</si>
  <si>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</si>
  <si>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</si>
  <si>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</si>
  <si>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</si>
  <si>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</si>
  <si>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</si>
  <si>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</si>
  <si>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</si>
  <si>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</si>
  <si>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</si>
  <si>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</si>
  <si>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</si>
  <si>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</si>
  <si>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</si>
  <si>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</si>
  <si>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</si>
  <si>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</si>
  <si>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</si>
  <si>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</si>
  <si>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</si>
  <si>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</si>
  <si>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</si>
  <si>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</si>
  <si>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</si>
  <si>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</si>
  <si>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</si>
  <si>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</si>
  <si>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</si>
  <si>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</si>
  <si>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</si>
  <si>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</si>
  <si>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</si>
  <si>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</si>
  <si>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</si>
  <si>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</si>
  <si>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</si>
  <si>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</si>
  <si>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</si>
  <si>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</si>
  <si>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</si>
  <si>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</si>
  <si>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</si>
  <si>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</si>
  <si>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</si>
  <si>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</si>
  <si>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</si>
  <si>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</si>
  <si>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</si>
  <si>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</si>
  <si>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</si>
  <si>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</si>
  <si>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</si>
  <si>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</si>
  <si>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</si>
  <si>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</si>
  <si>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</si>
  <si>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</si>
  <si>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</si>
  <si>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</si>
  <si>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</si>
  <si>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</si>
  <si>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</si>
  <si>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</si>
  <si>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</si>
  <si>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</si>
  <si>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</si>
  <si>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</si>
  <si>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</si>
  <si>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</si>
  <si>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</si>
  <si>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</si>
  <si>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</si>
  <si>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</si>
  <si>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</si>
  <si>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</si>
  <si>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</si>
  <si>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</si>
  <si>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</si>
  <si>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</si>
  <si>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</si>
  <si>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</si>
  <si>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</si>
  <si>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</si>
  <si>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</si>
  <si>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</si>
  <si>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</si>
  <si>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</si>
  <si>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</si>
  <si>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</si>
  <si>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</si>
  <si>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</si>
  <si>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</si>
  <si>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</si>
  <si>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</si>
  <si>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</si>
  <si>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</si>
  <si>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</si>
  <si>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</si>
  <si>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</si>
  <si>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</si>
  <si>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</si>
  <si>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</si>
  <si>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</si>
  <si>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</si>
  <si>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</si>
  <si>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</si>
  <si>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</si>
  <si>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</si>
  <si>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</si>
  <si>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</si>
  <si>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</si>
  <si>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</si>
  <si>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</si>
  <si>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</si>
  <si>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</si>
  <si>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</si>
  <si>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</si>
  <si>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</si>
  <si>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</si>
  <si>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</si>
  <si>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</si>
  <si>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</si>
  <si>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</si>
  <si>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</si>
  <si>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</si>
  <si>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</si>
  <si>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</si>
  <si>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</si>
  <si>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</si>
  <si>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</si>
  <si>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</si>
  <si>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</si>
  <si>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</si>
  <si>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</si>
  <si>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</si>
  <si>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</si>
  <si>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</si>
  <si>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</si>
  <si>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</si>
  <si>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</si>
  <si>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</si>
  <si>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</si>
  <si>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</si>
  <si>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</si>
  <si>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</si>
  <si>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</si>
  <si>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</si>
  <si>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</si>
  <si>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</si>
  <si>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</si>
  <si>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</si>
  <si>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</si>
  <si>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</si>
  <si>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</si>
  <si>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</si>
  <si>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</si>
  <si>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</si>
  <si>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</si>
  <si>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</si>
  <si>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</si>
  <si>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</si>
  <si>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</si>
  <si>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</si>
  <si>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</si>
  <si>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</si>
  <si>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</si>
  <si>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</si>
  <si>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</si>
  <si>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</si>
  <si>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</si>
  <si>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</si>
  <si>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</si>
  <si>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</si>
  <si>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</si>
  <si>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</si>
  <si>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</si>
  <si>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</si>
  <si>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</si>
  <si>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</si>
  <si>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</si>
  <si>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</si>
  <si>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</si>
  <si>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</si>
  <si>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</si>
  <si>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</si>
  <si>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</si>
  <si>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</si>
  <si>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</si>
  <si>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</si>
  <si>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</si>
  <si>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</si>
  <si>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</si>
  <si>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</si>
  <si>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</si>
  <si>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</si>
  <si>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</si>
  <si>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</si>
  <si>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</si>
  <si>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</si>
  <si>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</si>
  <si>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</si>
  <si>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</si>
  <si>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</si>
  <si>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</si>
  <si>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</si>
  <si>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</si>
  <si>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</si>
  <si>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</si>
  <si>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</si>
  <si>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</si>
  <si>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</si>
  <si>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</si>
  <si>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</si>
  <si>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</si>
  <si>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</si>
  <si>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</si>
  <si>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</si>
  <si>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</si>
  <si>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</si>
  <si>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</si>
  <si>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</si>
  <si>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</si>
  <si>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</si>
  <si>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</si>
  <si>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</si>
  <si>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</si>
  <si>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</si>
  <si>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</si>
  <si>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</si>
  <si>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</si>
  <si>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</si>
  <si>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</si>
  <si>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</si>
  <si>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</si>
  <si>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</si>
  <si>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</si>
  <si>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</si>
  <si>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</si>
  <si>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</si>
  <si>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</si>
  <si>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</si>
  <si>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</si>
  <si>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</si>
  <si>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</si>
  <si>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</si>
  <si>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</si>
  <si>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</si>
  <si>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</si>
  <si>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</si>
  <si>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</si>
  <si>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</si>
  <si>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</si>
  <si>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</si>
  <si>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</si>
  <si>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</si>
  <si>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</si>
  <si>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</si>
  <si>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</si>
  <si>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</si>
  <si>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</si>
  <si>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</si>
  <si>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</si>
  <si>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</si>
  <si>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</si>
  <si>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</si>
  <si>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</si>
  <si>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</si>
  <si>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</si>
  <si>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</si>
  <si>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</si>
  <si>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</si>
  <si>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</si>
  <si>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</si>
  <si>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</si>
  <si>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</si>
  <si>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</si>
  <si>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</si>
  <si>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</si>
  <si>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</si>
  <si>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</si>
  <si>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</si>
  <si>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</si>
  <si>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</si>
  <si>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</si>
  <si>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</si>
  <si>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</si>
  <si>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</si>
  <si>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</si>
  <si>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</si>
  <si>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</si>
  <si>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</si>
  <si>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</si>
  <si>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</si>
  <si>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</si>
  <si>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</si>
  <si>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</si>
  <si>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</si>
  <si>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</si>
  <si>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</si>
  <si>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</si>
  <si>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</si>
  <si>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</si>
  <si>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</si>
  <si>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</si>
  <si>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</si>
  <si>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</si>
  <si>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</si>
  <si>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</si>
  <si>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</si>
  <si>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</si>
  <si>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</si>
  <si>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</si>
  <si>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</si>
  <si>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</si>
  <si>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</si>
  <si>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</si>
  <si>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</si>
  <si>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</si>
  <si>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</si>
  <si>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</si>
  <si>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</si>
  <si>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</si>
  <si>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</si>
  <si>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</si>
  <si>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</si>
  <si>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</si>
  <si>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</si>
  <si>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</si>
  <si>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</si>
  <si>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</si>
  <si>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</si>
  <si>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</si>
  <si>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</si>
  <si>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</si>
  <si>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</si>
  <si>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</si>
  <si>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</si>
  <si>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</si>
  <si>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</si>
  <si>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</si>
  <si>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</si>
  <si>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</si>
  <si>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</si>
  <si>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</si>
  <si>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</si>
  <si>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</si>
  <si>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</si>
  <si>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</si>
  <si>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</si>
  <si>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</si>
  <si>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</si>
  <si>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</si>
  <si>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</si>
  <si>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</si>
  <si>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</si>
  <si>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</si>
  <si>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</si>
  <si>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</si>
  <si>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</si>
  <si>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</si>
  <si>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</si>
  <si>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</si>
  <si>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</si>
  <si>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</si>
  <si>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</si>
  <si>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</si>
  <si>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</si>
  <si>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</si>
  <si>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</si>
  <si>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</si>
  <si>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</si>
  <si>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</si>
  <si>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</si>
  <si>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</si>
  <si>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</si>
  <si>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</si>
  <si>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</si>
  <si>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</si>
  <si>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</si>
  <si>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</si>
  <si>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</si>
  <si>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</si>
  <si>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</si>
  <si>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</si>
  <si>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</si>
  <si>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</si>
  <si>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</si>
  <si>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</si>
  <si>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</si>
  <si>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</si>
  <si>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</si>
  <si>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</si>
  <si>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</si>
  <si>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</si>
  <si>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</si>
  <si>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</si>
  <si>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</si>
  <si>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</si>
  <si>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</si>
  <si>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</si>
  <si>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</si>
  <si>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</si>
  <si>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</si>
  <si>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</si>
  <si>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</si>
  <si>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</si>
  <si>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</si>
  <si>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</si>
  <si>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</si>
  <si>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</si>
  <si>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</si>
  <si>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</si>
  <si>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</si>
  <si>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</si>
  <si>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</si>
  <si>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</si>
  <si>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</si>
  <si>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</si>
  <si>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</si>
  <si>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</si>
  <si>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</si>
  <si>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</si>
  <si>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</si>
  <si>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</si>
  <si>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</si>
  <si>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</si>
  <si>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</si>
  <si>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</si>
  <si>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</si>
  <si>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</si>
  <si>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</si>
  <si>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</si>
  <si>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</si>
  <si>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</si>
  <si>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</si>
  <si>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</si>
  <si>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</si>
  <si>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</si>
  <si>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</si>
  <si>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</si>
  <si>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</si>
  <si>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</si>
  <si>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</si>
  <si>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</si>
  <si>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</si>
  <si>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</si>
  <si>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</si>
  <si>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</si>
  <si>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</si>
  <si>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</si>
  <si>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</si>
  <si>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</si>
  <si>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</si>
  <si>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</si>
  <si>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</si>
  <si>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</si>
  <si>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</si>
  <si>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</si>
  <si>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</si>
  <si>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</si>
  <si>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</si>
  <si>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</si>
  <si>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</si>
  <si>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</si>
  <si>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</si>
  <si>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</si>
  <si>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</si>
  <si>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</si>
  <si>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</si>
  <si>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</si>
  <si>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</si>
  <si>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</si>
  <si>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</si>
  <si>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</si>
  <si>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</si>
  <si>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</si>
  <si>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</si>
  <si>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</si>
  <si>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</si>
  <si>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</si>
  <si>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</si>
  <si>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</si>
  <si>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</si>
  <si>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</si>
  <si>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</si>
  <si>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</si>
  <si>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</si>
  <si>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</si>
  <si>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</si>
  <si>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</si>
  <si>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</si>
  <si>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</si>
  <si>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</si>
  <si>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</si>
  <si>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</si>
  <si>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</si>
  <si>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</si>
  <si>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</si>
  <si>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</si>
  <si>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</si>
  <si>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</si>
  <si>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</si>
  <si>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</si>
  <si>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</si>
  <si>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</si>
  <si>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</si>
  <si>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</si>
  <si>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</si>
  <si>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</si>
  <si>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</si>
  <si>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</si>
  <si>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</si>
  <si>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</si>
  <si>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</si>
  <si>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</si>
  <si>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</si>
  <si>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</si>
  <si>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</si>
  <si>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</si>
  <si>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</si>
  <si>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</si>
  <si>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</si>
  <si>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</si>
  <si>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</si>
  <si>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</si>
  <si>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</si>
  <si>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</si>
  <si>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</si>
  <si>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</si>
  <si>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</si>
  <si>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</si>
  <si>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</si>
  <si>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</si>
  <si>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</si>
  <si>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</si>
  <si>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</si>
  <si>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</si>
  <si>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</si>
  <si>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</si>
  <si>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</si>
  <si>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</si>
  <si>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</si>
  <si>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</si>
  <si>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</si>
  <si>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</si>
  <si>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</si>
  <si>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</si>
  <si>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</si>
  <si>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</si>
  <si>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</si>
  <si>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</si>
  <si>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</si>
  <si>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</si>
  <si>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</si>
  <si>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</si>
  <si>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</si>
  <si>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</si>
  <si>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</si>
  <si>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</si>
  <si>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</si>
  <si>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</si>
  <si>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</si>
  <si>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</si>
  <si>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</si>
  <si>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</si>
  <si>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</si>
  <si>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</si>
  <si>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</si>
  <si>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</si>
  <si>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</si>
  <si>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</si>
  <si>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</si>
  <si>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</si>
  <si>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</si>
  <si>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</si>
  <si>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</si>
  <si>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</si>
  <si>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</si>
  <si>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</si>
  <si>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</si>
  <si>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</si>
  <si>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</si>
  <si>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</si>
  <si>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</si>
  <si>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</si>
  <si>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</si>
  <si>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</si>
  <si>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</si>
  <si>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</si>
  <si>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</si>
  <si>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</si>
  <si>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</si>
  <si>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</si>
  <si>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</si>
  <si>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</si>
  <si>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</si>
  <si>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</si>
  <si>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</si>
  <si>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</si>
  <si>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</si>
  <si>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</si>
  <si>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</si>
  <si>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</si>
  <si>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</si>
  <si>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</si>
  <si>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</si>
  <si>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</si>
  <si>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</si>
  <si>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</si>
  <si>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</si>
  <si>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</si>
  <si>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</si>
  <si>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</si>
  <si>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</si>
  <si>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</si>
  <si>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</si>
  <si>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</si>
  <si>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</si>
  <si>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</si>
  <si>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</si>
  <si>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</si>
  <si>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</si>
  <si>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</si>
  <si>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</si>
  <si>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</si>
  <si>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</si>
  <si>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</si>
  <si>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</si>
  <si>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</si>
  <si>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</si>
  <si>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</si>
  <si>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</si>
  <si>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</si>
  <si>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</si>
  <si>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</si>
  <si>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</si>
  <si>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</si>
  <si>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</si>
  <si>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</si>
  <si>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</si>
  <si>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</si>
  <si>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</si>
  <si>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</si>
  <si>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</si>
  <si>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</si>
  <si>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</si>
  <si>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</si>
  <si>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</si>
  <si>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</si>
  <si>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</si>
  <si>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</si>
  <si>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</si>
  <si>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</si>
  <si>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</si>
  <si>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</si>
  <si>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</si>
  <si>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</si>
  <si>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</si>
  <si>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</si>
  <si>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</si>
  <si>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</si>
  <si>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</si>
  <si>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</si>
  <si>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</si>
  <si>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</si>
  <si>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</si>
  <si>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</si>
  <si>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</si>
  <si>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</si>
  <si>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</si>
  <si>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</si>
  <si>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</si>
  <si>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</si>
  <si>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</si>
  <si>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</si>
  <si>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</si>
  <si>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</si>
  <si>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</si>
  <si>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</si>
  <si>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</si>
  <si>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</si>
  <si>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</si>
  <si>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</si>
  <si>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</si>
  <si>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</si>
  <si>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</si>
  <si>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</si>
  <si>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</si>
  <si>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</si>
  <si>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</si>
  <si>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</si>
  <si>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</si>
  <si>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</si>
  <si>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</si>
  <si>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</si>
  <si>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</si>
  <si>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</si>
  <si>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</si>
  <si>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</si>
  <si>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</si>
  <si>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</si>
  <si>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</si>
  <si>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</si>
  <si>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</si>
  <si>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</si>
  <si>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</si>
  <si>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</si>
  <si>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</si>
  <si>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</si>
  <si>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</si>
  <si>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</si>
  <si>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</si>
  <si>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</si>
  <si>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</si>
  <si>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</si>
  <si>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</si>
  <si>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</si>
  <si>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</si>
  <si>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</si>
  <si>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</si>
  <si>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</si>
  <si>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</si>
  <si>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</si>
  <si>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</si>
  <si>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</si>
  <si>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</si>
  <si>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</si>
  <si>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</si>
  <si>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</si>
  <si>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</si>
  <si>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</si>
  <si>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</si>
  <si>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</si>
  <si>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</si>
  <si>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</si>
  <si>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</si>
  <si>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</si>
  <si>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</si>
  <si>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</si>
  <si>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</si>
  <si>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</si>
  <si>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</si>
  <si>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</si>
  <si>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</si>
  <si>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</si>
  <si>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</si>
  <si>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</si>
  <si>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</si>
  <si>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</si>
  <si>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</si>
  <si>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</si>
  <si>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</si>
  <si>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</si>
  <si>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</si>
  <si>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</si>
  <si>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</si>
  <si>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</si>
  <si>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</si>
  <si>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</si>
  <si>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</si>
  <si>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</si>
  <si>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</si>
  <si>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</si>
  <si>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</si>
  <si>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</si>
  <si>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</si>
  <si>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</si>
  <si>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</si>
  <si>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</si>
  <si>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</si>
  <si>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</si>
  <si>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</si>
  <si>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</si>
  <si>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</si>
  <si>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</si>
  <si>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</si>
  <si>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</si>
  <si>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</si>
  <si>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</si>
  <si>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</si>
  <si>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</si>
  <si>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</si>
  <si>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</si>
  <si>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</si>
  <si>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</si>
  <si>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</si>
  <si>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</si>
  <si>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</si>
  <si>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</si>
  <si>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</si>
  <si>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</si>
  <si>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</si>
  <si>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</si>
  <si>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</si>
  <si>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</si>
  <si>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</si>
  <si>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</si>
  <si>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</si>
  <si>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</si>
  <si>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</si>
  <si>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</si>
  <si>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</si>
  <si>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</si>
  <si>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</si>
  <si>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</si>
  <si>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</si>
  <si>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</si>
  <si>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</si>
  <si>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</si>
  <si>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</si>
  <si>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</si>
  <si>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</si>
  <si>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</si>
  <si>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</si>
  <si>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</si>
  <si>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</si>
  <si>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</si>
  <si>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</si>
  <si>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</si>
  <si>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</si>
  <si>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</si>
  <si>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</si>
  <si>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</si>
  <si>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</si>
  <si>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</si>
  <si>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</si>
  <si>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</si>
  <si>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</si>
  <si>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</si>
  <si>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</si>
  <si>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</si>
  <si>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</si>
  <si>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</si>
  <si>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</si>
  <si>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</si>
  <si>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</si>
  <si>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</si>
  <si>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</si>
  <si>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</si>
  <si>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</si>
  <si>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</si>
  <si>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</si>
  <si>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</si>
  <si>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</si>
  <si>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</si>
  <si>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</si>
  <si>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</si>
  <si>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</si>
  <si>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</si>
  <si>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</si>
  <si>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</si>
  <si>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</si>
  <si>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</si>
  <si>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</si>
  <si>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</si>
  <si>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</si>
  <si>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</si>
  <si>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</si>
  <si>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</si>
  <si>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</si>
  <si>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</si>
  <si>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</si>
  <si>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</si>
  <si>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</si>
  <si>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</si>
  <si>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</si>
  <si>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</si>
  <si>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</si>
  <si>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</si>
  <si>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</si>
  <si>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</si>
  <si>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</si>
  <si>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</si>
  <si>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</si>
  <si>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</si>
  <si>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</si>
  <si>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</si>
  <si>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</si>
  <si>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</si>
  <si>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</si>
  <si>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</si>
  <si>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</si>
  <si>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</si>
  <si>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</si>
  <si>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</si>
  <si>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</si>
  <si>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</si>
  <si>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</si>
  <si>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</si>
  <si>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</si>
  <si>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</si>
  <si>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</si>
  <si>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</si>
  <si>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</si>
  <si>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</si>
  <si>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</si>
  <si>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</si>
  <si>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</si>
  <si>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</si>
  <si>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</si>
  <si>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</si>
  <si>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</si>
  <si>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</si>
  <si>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</si>
  <si>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</si>
  <si>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</si>
  <si>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</si>
  <si>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</si>
  <si>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</si>
  <si>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</si>
  <si>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</si>
  <si>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</si>
  <si>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</si>
  <si>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</si>
  <si>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</si>
  <si>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</si>
  <si>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</si>
  <si>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</si>
  <si>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</si>
  <si>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</si>
  <si>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</si>
  <si>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</si>
  <si>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</si>
  <si>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</si>
  <si>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</si>
  <si>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</si>
  <si>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</si>
  <si>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</si>
  <si>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</si>
  <si>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</si>
  <si>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</si>
  <si>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</si>
  <si>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</si>
  <si>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</si>
  <si>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</si>
  <si>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</si>
  <si>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</si>
  <si>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</si>
  <si>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</si>
  <si>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</si>
  <si>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</si>
  <si>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</si>
  <si>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</si>
  <si>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</si>
  <si>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</si>
  <si>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</si>
  <si>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</si>
  <si>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</si>
  <si>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</si>
  <si>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</si>
  <si>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</si>
  <si>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</si>
  <si>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</si>
  <si>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</si>
  <si>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</si>
  <si>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</si>
  <si>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</si>
  <si>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</si>
  <si>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</si>
  <si>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</si>
  <si>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</si>
  <si>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</si>
  <si>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</si>
  <si>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</si>
  <si>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</si>
  <si>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</si>
  <si>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</si>
  <si>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</si>
  <si>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</si>
  <si>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</si>
  <si>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</si>
  <si>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</si>
  <si>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</si>
  <si>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</si>
  <si>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</si>
  <si>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</si>
  <si>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</si>
  <si>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</si>
  <si>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</si>
  <si>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</si>
  <si>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</si>
  <si>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</si>
  <si>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</si>
  <si>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</si>
  <si>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</si>
  <si>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</si>
  <si>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</si>
  <si>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</si>
  <si>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</si>
  <si>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</si>
  <si>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</si>
  <si>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</si>
  <si>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</si>
  <si>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</si>
  <si>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</si>
  <si>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</si>
  <si>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</si>
  <si>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</si>
  <si>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</si>
  <si>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</si>
  <si>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</si>
  <si>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</si>
  <si>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</si>
  <si>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</si>
  <si>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</si>
  <si>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</si>
  <si>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</si>
  <si>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</si>
  <si>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</si>
  <si>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</si>
  <si>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</si>
  <si>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</si>
  <si>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</si>
  <si>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</si>
  <si>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</si>
  <si>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</si>
  <si>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</si>
  <si>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</si>
  <si>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</si>
  <si>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</si>
  <si>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</si>
  <si>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</si>
  <si>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</si>
  <si>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</si>
  <si>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</si>
  <si>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</si>
  <si>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</si>
  <si>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</si>
  <si>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</si>
  <si>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</si>
  <si>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</si>
  <si>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</si>
  <si>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</si>
  <si>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</si>
  <si>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</si>
  <si>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</si>
  <si>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</si>
  <si>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</si>
  <si>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</si>
  <si>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</si>
  <si>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</si>
  <si>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</si>
  <si>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</si>
  <si>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</si>
  <si>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</si>
  <si>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</si>
  <si>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</si>
  <si>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</si>
  <si>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</si>
  <si>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</si>
  <si>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</si>
  <si>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</si>
  <si>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</si>
  <si>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</si>
  <si>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</si>
  <si>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</si>
  <si>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</si>
  <si>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</si>
  <si>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</si>
  <si>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</si>
  <si>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</si>
  <si>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</si>
  <si>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</si>
  <si>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</si>
  <si>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</si>
  <si>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</si>
  <si>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</si>
  <si>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</si>
  <si>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</si>
  <si>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</si>
  <si>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</si>
  <si>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</si>
  <si>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</si>
  <si>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</si>
  <si>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</si>
  <si>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</si>
  <si>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</si>
  <si>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</si>
  <si>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</si>
  <si>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</si>
  <si>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</si>
  <si>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</si>
  <si>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</si>
  <si>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</si>
  <si>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</si>
  <si>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</si>
  <si>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</si>
  <si>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</si>
  <si>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</si>
  <si>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</si>
  <si>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</si>
  <si>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</si>
  <si>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</si>
  <si>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</si>
  <si>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</si>
  <si>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</si>
  <si>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</si>
  <si>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</si>
  <si>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</si>
  <si>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</si>
  <si>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</si>
  <si>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</si>
  <si>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</si>
  <si>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</si>
  <si>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</si>
  <si>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</si>
  <si>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</si>
  <si>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</si>
  <si>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</si>
  <si>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</si>
  <si>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</si>
  <si>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</si>
  <si>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</si>
  <si>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</si>
  <si>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</si>
  <si>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</si>
  <si>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</si>
  <si>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</si>
  <si>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</si>
  <si>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</si>
  <si>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</si>
  <si>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</si>
  <si>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</si>
  <si>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</si>
  <si>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</si>
  <si>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</si>
  <si>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</si>
  <si>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</si>
  <si>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</si>
  <si>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</si>
  <si>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</si>
  <si>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</si>
  <si>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</si>
  <si>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</si>
  <si>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</si>
  <si>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</si>
  <si>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</si>
  <si>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</si>
  <si>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</si>
  <si>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</si>
  <si>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</si>
  <si>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</si>
  <si>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</si>
  <si>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</si>
  <si>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</si>
  <si>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</si>
  <si>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</si>
  <si>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</si>
  <si>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</si>
  <si>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</si>
  <si>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</si>
  <si>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</si>
  <si>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</si>
  <si>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</si>
  <si>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</si>
  <si>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</si>
  <si>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</si>
  <si>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</si>
  <si>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</si>
  <si>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</si>
  <si>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</si>
  <si>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</si>
  <si>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</si>
  <si>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</si>
  <si>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</si>
  <si>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</si>
  <si>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</si>
  <si>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</si>
  <si>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</si>
  <si>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</si>
  <si>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</si>
  <si>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</si>
  <si>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</si>
  <si>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</si>
  <si>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</si>
  <si>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</si>
  <si>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</si>
  <si>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</si>
  <si>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</si>
  <si>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</si>
  <si>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</si>
  <si>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</si>
  <si>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</si>
  <si>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</si>
  <si>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</si>
  <si>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</si>
  <si>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</si>
  <si>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</si>
  <si>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</si>
  <si>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</si>
  <si>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</si>
  <si>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</si>
  <si>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</si>
  <si>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</si>
  <si>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</si>
  <si>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</si>
  <si>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</si>
  <si>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</si>
  <si>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</si>
  <si>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</si>
  <si>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</si>
  <si>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</si>
  <si>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</si>
  <si>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</si>
  <si>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</si>
  <si>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</si>
  <si>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</si>
  <si>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</si>
  <si>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</si>
  <si>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</si>
  <si>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</si>
  <si>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</si>
  <si>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</si>
  <si>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</si>
  <si>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</si>
  <si>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</si>
  <si>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</si>
  <si>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</si>
  <si>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</si>
  <si>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</si>
  <si>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</si>
  <si>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</si>
  <si>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</si>
  <si>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</si>
  <si>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</si>
  <si>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</si>
  <si>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</si>
  <si>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</si>
  <si>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</si>
  <si>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</si>
  <si>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</si>
  <si>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</si>
  <si>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</si>
  <si>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</si>
  <si>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</si>
  <si>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</si>
  <si>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</si>
  <si>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</si>
  <si>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</si>
  <si>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</si>
  <si>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</si>
  <si>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</si>
  <si>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</si>
  <si>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</si>
  <si>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</si>
  <si>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</si>
  <si>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</si>
  <si>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</si>
  <si>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</si>
  <si>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</si>
  <si>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</si>
  <si>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</si>
  <si>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</si>
  <si>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</si>
  <si>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</si>
  <si>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</si>
  <si>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</si>
  <si>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</si>
  <si>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</si>
  <si>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</si>
  <si>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</si>
  <si>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</si>
  <si>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</si>
  <si>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</si>
  <si>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</si>
  <si>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</si>
  <si>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</si>
  <si>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</si>
  <si>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</si>
  <si>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</si>
  <si>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</si>
  <si>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</si>
  <si>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</si>
  <si>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</si>
  <si>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</si>
  <si>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</si>
  <si>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</si>
  <si>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</si>
  <si>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</si>
  <si>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</si>
  <si>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</si>
  <si>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</si>
  <si>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</si>
  <si>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</si>
  <si>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</si>
  <si>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</si>
  <si>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</si>
  <si>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</si>
  <si>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</si>
  <si>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</si>
  <si>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</si>
  <si>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</si>
  <si>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</si>
  <si>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</si>
  <si>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</si>
  <si>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</si>
  <si>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</si>
  <si>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</si>
  <si>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</si>
  <si>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</si>
  <si>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</si>
  <si>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</si>
  <si>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</si>
  <si>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</si>
  <si>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</si>
  <si>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</si>
  <si>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</si>
  <si>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</si>
  <si>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</si>
  <si>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</si>
  <si>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</si>
  <si>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</si>
  <si>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</si>
  <si>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</si>
  <si>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</si>
  <si>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</si>
  <si>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</si>
  <si>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</si>
  <si>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</si>
  <si>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</si>
  <si>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</si>
  <si>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</si>
  <si>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</si>
  <si>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</si>
  <si>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</si>
  <si>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</si>
  <si>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</si>
  <si>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</si>
  <si>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</si>
  <si>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</si>
  <si>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</si>
  <si>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</si>
  <si>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</si>
  <si>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</si>
  <si>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</si>
  <si>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</si>
  <si>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</si>
  <si>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</si>
  <si>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</si>
  <si>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</si>
  <si>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</si>
  <si>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</si>
  <si>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</si>
  <si>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</si>
  <si>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</si>
  <si>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</si>
  <si>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</si>
  <si>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</si>
  <si>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</si>
  <si>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</si>
  <si>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</si>
  <si>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</si>
  <si>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</si>
  <si>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</si>
  <si>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</si>
  <si>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</si>
  <si>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</si>
  <si>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</si>
  <si>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</si>
  <si>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</si>
  <si>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</si>
  <si>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</si>
  <si>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</si>
  <si>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</si>
  <si>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</si>
  <si>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</si>
  <si>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</si>
  <si>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</si>
  <si>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</si>
  <si>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</si>
  <si>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</si>
  <si>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</si>
  <si>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</si>
  <si>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</si>
  <si>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</si>
  <si>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</si>
  <si>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</si>
  <si>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</si>
  <si>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</si>
  <si>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</si>
  <si>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</si>
  <si>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</si>
  <si>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</si>
  <si>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</si>
  <si>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</si>
  <si>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</si>
  <si>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</si>
  <si>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</si>
  <si>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</si>
  <si>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</si>
  <si>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</si>
  <si>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</si>
  <si>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</si>
  <si>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</si>
  <si>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</si>
  <si>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</si>
  <si>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</si>
  <si>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</si>
  <si>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</si>
  <si>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</si>
  <si>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</si>
  <si>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</si>
  <si>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</si>
  <si>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</si>
  <si>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</si>
  <si>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</si>
  <si>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</si>
  <si>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</si>
  <si>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</si>
  <si>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</si>
  <si>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</si>
  <si>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</si>
  <si>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</si>
  <si>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</si>
  <si>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</si>
  <si>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</si>
  <si>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</si>
  <si>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</si>
  <si>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</si>
  <si>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</si>
  <si>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</si>
  <si>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</si>
  <si>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</si>
  <si>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</si>
  <si>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</si>
  <si>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</si>
  <si>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</si>
  <si>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</si>
  <si>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</si>
  <si>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</si>
  <si>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</si>
  <si>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</si>
  <si>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</si>
  <si>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</si>
  <si>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</si>
  <si>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</si>
  <si>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</si>
  <si>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</si>
  <si>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</si>
  <si>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</si>
  <si>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</si>
  <si>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</si>
  <si>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</si>
  <si>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</si>
  <si>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</si>
  <si>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</si>
  <si>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</si>
  <si>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</si>
  <si>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</si>
  <si>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</si>
  <si>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</si>
  <si>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</si>
  <si>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</si>
  <si>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</si>
  <si>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</si>
  <si>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</si>
  <si>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</si>
  <si>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</si>
  <si>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</si>
  <si>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</si>
  <si>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</si>
  <si>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</si>
  <si>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</si>
  <si>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</si>
  <si>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</si>
  <si>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</si>
  <si>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</si>
  <si>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</si>
  <si>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</si>
  <si>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</si>
  <si>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</si>
  <si>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</si>
  <si>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</si>
  <si>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</si>
  <si>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</si>
  <si>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</si>
  <si>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</si>
  <si>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</si>
  <si>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</si>
  <si>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</si>
  <si>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</si>
  <si>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</si>
  <si>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</si>
  <si>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</si>
  <si>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</si>
  <si>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</si>
  <si>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</si>
  <si>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</si>
  <si>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</si>
  <si>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</si>
  <si>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</si>
  <si>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</si>
  <si>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</si>
  <si>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</si>
  <si>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</si>
  <si>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</si>
  <si>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</si>
  <si>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</si>
  <si>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</si>
  <si>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</si>
  <si>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</si>
  <si>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</si>
  <si>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</si>
  <si>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</si>
  <si>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</si>
  <si>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</si>
  <si>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</si>
  <si>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</si>
  <si>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</si>
  <si>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</si>
  <si>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</si>
  <si>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</si>
  <si>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</si>
  <si>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</si>
  <si>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</si>
  <si>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</si>
  <si>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</si>
  <si>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</si>
  <si>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</si>
  <si>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</si>
  <si>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</si>
  <si>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</si>
  <si>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</si>
  <si>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</si>
  <si>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</si>
  <si>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</si>
  <si>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</si>
  <si>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</si>
  <si>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</si>
  <si>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</si>
  <si>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</si>
  <si>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</si>
  <si>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</si>
  <si>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</si>
  <si>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</si>
  <si>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</si>
  <si>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</si>
  <si>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</si>
  <si>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</si>
  <si>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</si>
  <si>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</si>
  <si>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</si>
  <si>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</si>
  <si>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</si>
  <si>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</si>
  <si>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</si>
  <si>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</si>
  <si>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</si>
  <si>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</si>
  <si>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</si>
  <si>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</si>
  <si>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</si>
  <si>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</si>
  <si>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</si>
  <si>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</si>
  <si>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</si>
  <si>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</si>
  <si>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</si>
  <si>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</si>
  <si>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</si>
  <si>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</si>
  <si>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</si>
  <si>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</si>
  <si>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</si>
  <si>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</si>
  <si>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</si>
  <si>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</si>
  <si>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</si>
  <si>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</si>
  <si>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</si>
  <si>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</si>
  <si>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</si>
  <si>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</si>
  <si>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</si>
  <si>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</si>
  <si>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</si>
  <si>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</si>
  <si>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</si>
  <si>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</si>
  <si>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</si>
  <si>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</si>
  <si>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</si>
  <si>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</si>
  <si>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</si>
  <si>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</si>
  <si>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</si>
  <si>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</si>
  <si>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</si>
  <si>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</si>
  <si>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</si>
  <si>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</si>
  <si>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</si>
  <si>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</si>
  <si>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</si>
  <si>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</si>
  <si>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</si>
  <si>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</si>
  <si>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</si>
  <si>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</si>
  <si>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</si>
  <si>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</si>
  <si>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</si>
  <si>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</si>
  <si>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</si>
  <si>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</si>
  <si>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</si>
  <si>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</si>
  <si>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</si>
  <si>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</si>
  <si>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</si>
  <si>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</si>
  <si>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</si>
  <si>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</si>
  <si>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</si>
  <si>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</si>
  <si>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</si>
  <si>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</si>
  <si>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</si>
  <si>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</si>
  <si>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</si>
  <si>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</si>
  <si>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</si>
  <si>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</si>
  <si>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</si>
  <si>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</si>
  <si>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</si>
  <si>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</si>
  <si>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</si>
  <si>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</si>
  <si>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</si>
  <si>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</si>
  <si>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</si>
  <si>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</si>
  <si>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</si>
  <si>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</si>
  <si>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</si>
  <si>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</si>
  <si>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</si>
  <si>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</si>
  <si>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</si>
  <si>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</si>
  <si>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</si>
  <si>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</si>
  <si>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</si>
  <si>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</si>
  <si>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</si>
  <si>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</si>
  <si>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</si>
  <si>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</si>
  <si>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</si>
  <si>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</si>
  <si>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</si>
  <si>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</si>
  <si>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</si>
  <si>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</si>
  <si>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</si>
  <si>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</si>
  <si>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</si>
  <si>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</si>
  <si>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</si>
  <si>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</si>
  <si>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</si>
  <si>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</si>
  <si>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</si>
  <si>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</si>
  <si>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</si>
  <si>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</si>
  <si>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</si>
  <si>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</si>
  <si>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</si>
  <si>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</si>
  <si>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</si>
  <si>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</si>
  <si>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</si>
  <si>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</si>
  <si>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</si>
  <si>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</si>
  <si>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</si>
  <si>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</si>
  <si>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</si>
  <si>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</si>
  <si>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</si>
  <si>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</si>
  <si>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</si>
  <si>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</si>
  <si>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</si>
  <si>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</si>
  <si>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</si>
  <si>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</si>
  <si>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</si>
  <si>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</si>
  <si>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</si>
  <si>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</si>
  <si>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</si>
  <si>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</si>
  <si>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</si>
  <si>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</si>
  <si>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</si>
  <si>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</si>
  <si>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</si>
  <si>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</si>
  <si>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</si>
  <si>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</si>
  <si>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</si>
  <si>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</si>
  <si>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</si>
  <si>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</si>
  <si>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</si>
  <si>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</si>
  <si>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</si>
  <si>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</si>
  <si>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</si>
  <si>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</si>
  <si>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</si>
  <si>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</si>
  <si>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</si>
  <si>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</si>
  <si>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</si>
  <si>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</si>
  <si>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</si>
  <si>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</si>
  <si>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</si>
  <si>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</si>
  <si>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</si>
  <si>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</si>
  <si>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</si>
  <si>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</si>
  <si>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</si>
  <si>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</si>
  <si>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</si>
  <si>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</si>
  <si>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</si>
  <si>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</si>
  <si>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</si>
  <si>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</si>
  <si>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</si>
  <si>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</si>
  <si>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</si>
  <si>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</si>
  <si>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</si>
  <si>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</si>
  <si>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</si>
  <si>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</si>
  <si>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</si>
  <si>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</si>
  <si>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</si>
  <si>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</si>
  <si>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</si>
  <si>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</si>
  <si>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</si>
  <si>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</si>
  <si>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</si>
  <si>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</si>
  <si>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</si>
  <si>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</si>
  <si>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</si>
  <si>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</si>
  <si>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</si>
  <si>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</si>
  <si>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</si>
  <si>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</si>
  <si>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</si>
  <si>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</si>
  <si>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</si>
  <si>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</si>
  <si>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</si>
  <si>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</si>
  <si>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</si>
  <si>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</si>
  <si>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</si>
  <si>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</si>
  <si>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</si>
  <si>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</si>
  <si>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</si>
  <si>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</si>
  <si>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</si>
  <si>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</si>
  <si>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</si>
  <si>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</si>
  <si>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</si>
  <si>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</si>
  <si>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</si>
  <si>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</si>
  <si>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</si>
  <si>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</si>
  <si>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</si>
  <si>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</si>
  <si>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</si>
  <si>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</si>
  <si>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</si>
  <si>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</si>
  <si>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</si>
  <si>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</si>
  <si>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</si>
  <si>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</si>
  <si>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</si>
  <si>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</si>
  <si>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</si>
  <si>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</si>
  <si>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</si>
  <si>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</si>
  <si>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</si>
  <si>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</si>
  <si>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</si>
  <si>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</si>
  <si>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</si>
  <si>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</si>
  <si>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</si>
  <si>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</si>
  <si>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</si>
  <si>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</si>
  <si>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</si>
  <si>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</si>
  <si>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</si>
  <si>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</si>
  <si>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</si>
  <si>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</si>
  <si>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</si>
  <si>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</si>
  <si>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</si>
  <si>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</si>
  <si>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</si>
  <si>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</si>
  <si>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</si>
  <si>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</si>
  <si>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</si>
  <si>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</si>
  <si>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</si>
  <si>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</si>
  <si>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</si>
  <si>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</si>
  <si>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</si>
  <si>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</si>
  <si>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</si>
  <si>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</si>
  <si>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</si>
  <si>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</si>
  <si>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</si>
  <si>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</si>
  <si>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</si>
  <si>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</si>
  <si>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</si>
  <si>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</si>
  <si>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</si>
  <si>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</si>
  <si>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</si>
  <si>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</si>
  <si>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</si>
  <si>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</si>
  <si>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</si>
  <si>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</si>
  <si>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</si>
  <si>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</si>
  <si>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</si>
  <si>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</si>
  <si>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</si>
  <si>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</si>
  <si>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</si>
  <si>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</si>
  <si>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</si>
  <si>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</si>
  <si>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</si>
  <si>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</si>
  <si>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</si>
  <si>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</si>
  <si>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</si>
  <si>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</si>
  <si>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</si>
  <si>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</si>
  <si>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</si>
  <si>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</si>
  <si>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</si>
  <si>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</si>
  <si>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</si>
  <si>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</si>
  <si>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</si>
  <si>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</si>
  <si>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</si>
  <si>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</si>
  <si>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</si>
  <si>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</si>
  <si>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</si>
  <si>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</si>
  <si>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</si>
  <si>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</si>
  <si>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</si>
  <si>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</si>
  <si>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</si>
  <si>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</si>
  <si>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</si>
  <si>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</si>
  <si>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</si>
  <si>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</si>
  <si>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</si>
  <si>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</si>
  <si>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</si>
  <si>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</si>
  <si>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</si>
  <si>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</si>
  <si>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</si>
  <si>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</si>
  <si>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</si>
  <si>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</si>
  <si>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</si>
  <si>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</si>
  <si>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</si>
  <si>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</si>
  <si>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</si>
  <si>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</si>
  <si>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</si>
  <si>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</si>
  <si>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</si>
  <si>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</si>
  <si>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</si>
  <si>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</si>
  <si>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</si>
  <si>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</si>
  <si>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</si>
  <si>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</si>
  <si>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</si>
  <si>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</si>
  <si>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</si>
  <si>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</si>
  <si>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</si>
  <si>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</si>
  <si>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</si>
  <si>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</si>
  <si>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</si>
  <si>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</si>
  <si>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</si>
  <si>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</si>
  <si>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</si>
  <si>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</si>
  <si>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</si>
  <si>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</si>
  <si>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</si>
  <si>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</si>
  <si>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</si>
  <si>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</si>
  <si>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</si>
  <si>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</si>
  <si>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</si>
  <si>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</si>
  <si>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</si>
  <si>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</si>
  <si>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</si>
  <si>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</si>
  <si>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</si>
  <si>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</si>
  <si>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</si>
  <si>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</si>
  <si>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</si>
  <si>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</si>
  <si>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</si>
  <si>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</si>
  <si>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</si>
  <si>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</si>
  <si>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</si>
  <si>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</si>
  <si>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</si>
  <si>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</si>
  <si>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</si>
  <si>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</si>
  <si>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</si>
  <si>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</si>
  <si>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</si>
  <si>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</si>
  <si>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</si>
  <si>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</si>
  <si>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</si>
  <si>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</si>
  <si>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</si>
  <si>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</si>
  <si>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</si>
  <si>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</si>
  <si>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</si>
  <si>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</si>
  <si>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</si>
  <si>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</si>
  <si>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</si>
  <si>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</si>
  <si>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</si>
  <si>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</si>
  <si>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</si>
  <si>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</si>
  <si>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</si>
  <si>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</si>
  <si>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</si>
  <si>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</si>
  <si>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</si>
  <si>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</si>
  <si>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</si>
  <si>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</si>
  <si>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</si>
  <si>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</si>
  <si>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</si>
  <si>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</si>
  <si>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</si>
  <si>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</si>
  <si>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</si>
  <si>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</si>
  <si>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</si>
  <si>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</si>
  <si>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</si>
  <si>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</si>
  <si>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</si>
  <si>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</si>
  <si>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</si>
  <si>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</si>
  <si>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</si>
  <si>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</si>
  <si>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</si>
  <si>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</si>
  <si>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</si>
  <si>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</si>
  <si>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</si>
  <si>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</si>
  <si>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</si>
  <si>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</si>
  <si>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</si>
  <si>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</si>
  <si>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</si>
  <si>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</si>
  <si>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</si>
  <si>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</si>
  <si>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</si>
  <si>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</si>
  <si>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</si>
  <si>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</si>
  <si>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</si>
  <si>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</si>
  <si>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</si>
  <si>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</si>
  <si>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</si>
  <si>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</si>
  <si>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</si>
  <si>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</si>
  <si>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</si>
  <si>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</si>
  <si>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</si>
  <si>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</si>
  <si>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</si>
  <si>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</si>
  <si>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</si>
  <si>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</si>
  <si>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</si>
  <si>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</si>
  <si>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</si>
  <si>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</si>
  <si>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</si>
  <si>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</si>
  <si>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</si>
  <si>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</si>
  <si>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</si>
  <si>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</si>
  <si>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</si>
  <si>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</si>
  <si>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</si>
  <si>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</si>
  <si>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</si>
  <si>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</si>
  <si>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</si>
  <si>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</si>
  <si>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</si>
  <si>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</si>
  <si>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</si>
  <si>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</si>
  <si>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</si>
  <si>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</si>
  <si>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</si>
  <si>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</si>
  <si>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</si>
  <si>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</si>
  <si>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</si>
  <si>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</si>
  <si>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</si>
  <si>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</si>
  <si>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</si>
  <si>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</si>
  <si>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</si>
  <si>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</si>
  <si>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</si>
  <si>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</si>
  <si>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</si>
  <si>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</si>
  <si>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</si>
  <si>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</si>
  <si>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</si>
  <si>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</si>
  <si>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</si>
  <si>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</si>
  <si>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</si>
  <si>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</si>
  <si>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</si>
  <si>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</si>
  <si>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</si>
  <si>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</si>
  <si>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</si>
  <si>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</si>
  <si>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</si>
  <si>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</si>
  <si>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</si>
  <si>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</si>
  <si>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</si>
  <si>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</si>
  <si>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</si>
  <si>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</si>
  <si>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</si>
  <si>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</si>
  <si>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</si>
  <si>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</si>
  <si>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</si>
  <si>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</si>
  <si>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</si>
  <si>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</si>
  <si>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</si>
  <si>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</si>
  <si>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</si>
  <si>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</si>
  <si>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</si>
  <si>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</si>
  <si>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</si>
  <si>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</si>
  <si>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</si>
  <si>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</si>
  <si>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</si>
  <si>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</si>
  <si>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</si>
  <si>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</si>
  <si>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</si>
  <si>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</si>
  <si>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</si>
  <si>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</si>
  <si>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</si>
  <si>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</si>
  <si>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</si>
  <si>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</si>
  <si>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</si>
  <si>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</si>
  <si>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</si>
  <si>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</si>
  <si>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</si>
  <si>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</si>
  <si>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</si>
  <si>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</si>
  <si>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</si>
  <si>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</si>
  <si>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</si>
  <si>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</si>
  <si>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</si>
  <si>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</si>
  <si>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</si>
  <si>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</si>
  <si>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</si>
  <si>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</si>
  <si>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</si>
  <si>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</si>
  <si>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</si>
  <si>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</si>
  <si>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</si>
  <si>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</si>
  <si>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</si>
  <si>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</si>
  <si>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</si>
  <si>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</si>
  <si>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</si>
  <si>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</si>
  <si>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</si>
  <si>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</si>
  <si>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</si>
  <si>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</si>
  <si>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</si>
  <si>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</si>
  <si>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</si>
  <si>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</si>
  <si>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</si>
  <si>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</si>
  <si>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</si>
  <si>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</si>
  <si>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</si>
  <si>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</si>
  <si>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</si>
  <si>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</si>
  <si>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</si>
  <si>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</si>
  <si>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</si>
  <si>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</si>
  <si>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</si>
  <si>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</si>
  <si>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</si>
  <si>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</si>
  <si>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</si>
  <si>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</si>
  <si>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</si>
  <si>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</si>
  <si>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</si>
  <si>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</si>
  <si>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</si>
  <si>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</si>
  <si>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</si>
  <si>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</si>
  <si>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</si>
  <si>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</si>
  <si>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</si>
  <si>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</si>
  <si>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</si>
  <si>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</si>
  <si>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</si>
  <si>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</si>
  <si>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</si>
  <si>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</si>
  <si>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</si>
  <si>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</si>
  <si>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</si>
  <si>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</si>
  <si>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</si>
  <si>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</si>
  <si>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</si>
  <si>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</si>
  <si>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</si>
  <si>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</si>
  <si>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</si>
  <si>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</si>
  <si>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</si>
  <si>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</si>
  <si>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</si>
  <si>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</si>
  <si>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</si>
  <si>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</si>
  <si>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</si>
  <si>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</si>
  <si>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</si>
  <si>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</si>
  <si>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</si>
  <si>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</si>
  <si>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</si>
  <si>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</si>
  <si>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</si>
  <si>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</si>
  <si>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</si>
  <si>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</si>
  <si>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</si>
  <si>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</si>
  <si>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</si>
  <si>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</si>
  <si>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</si>
  <si>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</si>
  <si>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</si>
  <si>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</si>
  <si>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</si>
  <si>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</si>
  <si>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</si>
  <si>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</si>
  <si>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</si>
  <si>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</si>
  <si>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</si>
  <si>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</si>
  <si>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</si>
  <si>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</si>
  <si>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</si>
  <si>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</si>
  <si>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</si>
  <si>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</si>
  <si>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</si>
  <si>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</si>
  <si>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</si>
  <si>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</si>
  <si>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</si>
  <si>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</si>
  <si>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</si>
  <si>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</si>
  <si>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</si>
  <si>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</si>
  <si>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</si>
  <si>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</si>
  <si>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</si>
  <si>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</si>
  <si>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</si>
  <si>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</si>
  <si>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</si>
  <si>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</si>
  <si>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</si>
  <si>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</si>
  <si>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</si>
  <si>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</si>
  <si>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</si>
  <si>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</si>
  <si>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</si>
  <si>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</si>
  <si>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</si>
  <si>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</si>
  <si>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</si>
  <si>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</si>
  <si>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</si>
  <si>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</si>
  <si>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</si>
  <si>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</si>
  <si>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</si>
  <si>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</si>
  <si>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</si>
  <si>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</si>
  <si>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</si>
  <si>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</si>
  <si>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</si>
  <si>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</si>
  <si>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</si>
  <si>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</si>
  <si>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</si>
  <si>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</si>
  <si>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</si>
  <si>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</si>
  <si>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</si>
  <si>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</si>
  <si>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</si>
  <si>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</si>
  <si>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</si>
  <si>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</si>
  <si>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</si>
  <si>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</si>
  <si>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</si>
  <si>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</si>
  <si>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</si>
  <si>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</si>
  <si>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</si>
  <si>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</si>
  <si>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</si>
  <si>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</si>
  <si>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</si>
  <si>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</si>
  <si>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</si>
  <si>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</si>
  <si>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</si>
  <si>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</si>
  <si>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</si>
  <si>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</si>
  <si>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</si>
  <si>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</si>
  <si>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</si>
  <si>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</si>
  <si>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</si>
  <si>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</si>
  <si>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</si>
  <si>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</si>
  <si>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</si>
  <si>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</si>
  <si>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</si>
  <si>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</si>
  <si>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</si>
  <si>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</si>
  <si>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</si>
  <si>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</si>
  <si>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</si>
  <si>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</si>
  <si>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</si>
  <si>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</si>
  <si>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</si>
  <si>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</si>
  <si>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</si>
  <si>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</si>
  <si>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</si>
  <si>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</si>
  <si>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</si>
  <si>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</si>
  <si>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</si>
  <si>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</si>
  <si>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</si>
  <si>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</si>
  <si>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</si>
  <si>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</si>
  <si>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</si>
  <si>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</si>
  <si>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</si>
  <si>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</si>
  <si>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</si>
  <si>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</si>
  <si>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</si>
  <si>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</si>
  <si>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</si>
  <si>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</si>
  <si>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</si>
  <si>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</si>
  <si>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</si>
  <si>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</si>
  <si>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</si>
  <si>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</si>
  <si>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</si>
  <si>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</si>
  <si>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</si>
  <si>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</si>
  <si>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</si>
  <si>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</si>
  <si>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</si>
  <si>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</si>
  <si>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</si>
  <si>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</si>
  <si>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</si>
  <si>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</si>
  <si>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</si>
  <si>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</si>
  <si>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</si>
  <si>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</si>
  <si>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</si>
  <si>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</si>
  <si>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</si>
  <si>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</si>
  <si>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</si>
  <si>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</si>
  <si>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</si>
  <si>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</si>
  <si>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</si>
  <si>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</si>
  <si>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</si>
  <si>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</si>
  <si>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</si>
  <si>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</si>
  <si>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</si>
  <si>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</si>
  <si>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</si>
  <si>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</si>
  <si>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</si>
  <si>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</si>
  <si>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</si>
  <si>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</si>
  <si>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</si>
  <si>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</si>
  <si>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</si>
  <si>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</si>
  <si>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</si>
  <si>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</si>
  <si>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</si>
  <si>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</si>
  <si>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</si>
  <si>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</si>
  <si>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</si>
  <si>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</si>
  <si>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</si>
  <si>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</si>
  <si>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</si>
  <si>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</si>
  <si>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</si>
  <si>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</si>
  <si>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</si>
  <si>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</si>
  <si>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</si>
  <si>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</si>
  <si>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</si>
  <si>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</si>
  <si>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</si>
  <si>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</si>
  <si>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</si>
  <si>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</si>
  <si>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</si>
  <si>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</si>
  <si>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</si>
  <si>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</si>
  <si>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</si>
  <si>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</si>
  <si>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</si>
  <si>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</si>
  <si>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</si>
  <si>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</si>
  <si>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</si>
  <si>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</si>
  <si>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</si>
  <si>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</si>
  <si>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</si>
  <si>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</si>
  <si>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</si>
  <si>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</si>
  <si>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</si>
  <si>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</si>
  <si>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</si>
  <si>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</si>
  <si>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</si>
  <si>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</si>
  <si>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</si>
  <si>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</si>
  <si>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</si>
  <si>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</si>
  <si>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</si>
  <si>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</si>
  <si>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</si>
  <si>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</si>
  <si>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</si>
  <si>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</si>
  <si>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</si>
  <si>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</si>
  <si>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</si>
  <si>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</si>
  <si>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</si>
  <si>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</si>
  <si>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</si>
  <si>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</si>
  <si>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</si>
  <si>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</si>
  <si>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</si>
  <si>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</si>
  <si>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</si>
  <si>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</si>
  <si>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</si>
  <si>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</si>
  <si>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</si>
  <si>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</si>
  <si>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</si>
  <si>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</si>
  <si>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</si>
  <si>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</si>
  <si>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</si>
  <si>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</si>
  <si>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</si>
  <si>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</si>
  <si>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</si>
  <si>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</si>
  <si>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</si>
  <si>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</si>
  <si>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</si>
  <si>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</si>
  <si>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</si>
  <si>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</si>
  <si>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</si>
  <si>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</si>
  <si>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</si>
  <si>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</si>
  <si>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</si>
  <si>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</si>
  <si>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</si>
  <si>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</si>
  <si>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</si>
  <si>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</si>
  <si>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</si>
  <si>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</si>
  <si>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</si>
  <si>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</si>
  <si>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</si>
  <si>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</si>
  <si>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</si>
  <si>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</si>
  <si>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</si>
  <si>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</si>
  <si>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</si>
  <si>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</si>
  <si>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</si>
  <si>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</si>
  <si>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</si>
  <si>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</si>
  <si>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</si>
  <si>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</si>
  <si>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</si>
  <si>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</si>
  <si>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</si>
  <si>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</si>
  <si>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</si>
  <si>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</si>
  <si>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</si>
  <si>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</si>
  <si>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</si>
  <si>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</si>
  <si>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</si>
  <si>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</si>
  <si>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</si>
  <si>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</si>
  <si>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</si>
  <si>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</si>
  <si>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</si>
  <si>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</si>
  <si>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</si>
  <si>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</si>
  <si>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</si>
  <si>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</si>
  <si>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</si>
  <si>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</si>
  <si>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</si>
  <si>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</si>
  <si>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</si>
  <si>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</si>
  <si>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</si>
  <si>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</si>
  <si>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</si>
  <si>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</si>
  <si>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</si>
  <si>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</si>
  <si>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</si>
  <si>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</si>
  <si>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</si>
  <si>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</si>
  <si>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</si>
  <si>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</si>
  <si>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</si>
  <si>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</si>
  <si>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</si>
  <si>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</si>
  <si>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</si>
  <si>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</si>
  <si>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</si>
  <si>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</si>
  <si>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</si>
  <si>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</si>
  <si>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</si>
  <si>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</si>
  <si>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</si>
  <si>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</si>
  <si>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</si>
  <si>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</si>
  <si>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</si>
  <si>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</si>
  <si>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</si>
  <si>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</si>
  <si>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</si>
  <si>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</si>
  <si>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</si>
  <si>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</si>
  <si>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</si>
  <si>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</si>
  <si>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</si>
  <si>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</si>
  <si>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</si>
  <si>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</si>
  <si>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</si>
  <si>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</si>
  <si>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</si>
  <si>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</si>
  <si>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</si>
  <si>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</si>
  <si>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</si>
  <si>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</si>
  <si>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</si>
  <si>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</si>
  <si>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</si>
  <si>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</si>
  <si>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</si>
  <si>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</si>
  <si>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</si>
  <si>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</si>
  <si>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</si>
  <si>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</si>
  <si>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</si>
  <si>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</si>
  <si>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</si>
  <si>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</si>
  <si>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</si>
  <si>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</si>
  <si>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</si>
  <si>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</si>
  <si>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</si>
  <si>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</si>
  <si>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</si>
  <si>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</si>
  <si>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</si>
  <si>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</si>
  <si>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</si>
  <si>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</si>
  <si>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</si>
  <si>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</si>
  <si>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</si>
  <si>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</si>
  <si>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</si>
  <si>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</si>
  <si>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</si>
  <si>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</si>
  <si>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</si>
  <si>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</si>
  <si>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</si>
  <si>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</si>
  <si>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</si>
  <si>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</si>
  <si>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</si>
  <si>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</si>
  <si>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</si>
  <si>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</si>
  <si>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</si>
  <si>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</si>
  <si>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</si>
  <si>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</si>
  <si>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</si>
  <si>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</si>
  <si>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</si>
  <si>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</si>
  <si>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</si>
  <si>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</si>
  <si>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</si>
  <si>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</si>
  <si>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</si>
  <si>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</si>
  <si>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</si>
  <si>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</si>
  <si>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</si>
  <si>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</si>
  <si>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</si>
  <si>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</si>
  <si>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</si>
  <si>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</si>
  <si>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</si>
  <si>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</si>
  <si>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</si>
  <si>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</si>
  <si>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</si>
  <si>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</si>
  <si>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</si>
  <si>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</si>
  <si>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</si>
  <si>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</si>
  <si>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</si>
  <si>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</si>
  <si>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</si>
  <si>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</si>
  <si>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</si>
  <si>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</si>
  <si>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</si>
  <si>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</si>
  <si>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</si>
  <si>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</si>
  <si>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</si>
  <si>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</si>
  <si>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</si>
  <si>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</si>
  <si>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</si>
  <si>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</si>
  <si>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</si>
  <si>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</si>
  <si>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</si>
  <si>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</si>
  <si>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</si>
  <si>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</si>
  <si>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</si>
  <si>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</si>
  <si>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</si>
  <si>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</si>
  <si>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</si>
  <si>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</si>
  <si>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</si>
  <si>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</si>
  <si>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</si>
  <si>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</si>
  <si>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</si>
  <si>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</si>
  <si>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</si>
  <si>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</si>
  <si>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</si>
  <si>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</si>
  <si>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</si>
  <si>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</si>
  <si>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</si>
  <si>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</si>
  <si>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</si>
  <si>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</si>
  <si>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</si>
  <si>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</si>
  <si>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</si>
  <si>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</si>
  <si>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</si>
  <si>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</si>
  <si>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</si>
  <si>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</si>
  <si>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</si>
  <si>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</si>
  <si>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</si>
  <si>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</si>
  <si>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</si>
  <si>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</si>
  <si>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</si>
  <si>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</si>
  <si>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</si>
  <si>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</si>
  <si>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</si>
  <si>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</si>
  <si>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</si>
  <si>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</si>
  <si>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</si>
  <si>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</si>
  <si>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</si>
  <si>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</si>
  <si>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</si>
  <si>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</si>
  <si>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</si>
  <si>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</si>
  <si>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</si>
  <si>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</si>
  <si>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</si>
  <si>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</si>
  <si>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</si>
  <si>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</si>
  <si>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</si>
  <si>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</si>
  <si>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</si>
  <si>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</si>
  <si>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</si>
  <si>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</si>
  <si>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</si>
  <si>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</si>
  <si>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</si>
  <si>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</si>
  <si>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</si>
  <si>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</si>
  <si>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</si>
  <si>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</si>
  <si>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</si>
  <si>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</si>
  <si>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</si>
  <si>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</si>
  <si>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</si>
  <si>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</si>
  <si>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</si>
  <si>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</si>
  <si>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</si>
  <si>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</si>
  <si>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</si>
  <si>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</si>
  <si>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</si>
  <si>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</si>
  <si>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</si>
  <si>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</si>
  <si>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</si>
  <si>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</si>
  <si>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</si>
  <si>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</si>
  <si>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</si>
  <si>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</si>
  <si>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</si>
  <si>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</si>
  <si>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</si>
  <si>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</si>
  <si>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</si>
  <si>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</si>
  <si>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</si>
  <si>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</si>
  <si>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</si>
  <si>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</si>
  <si>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</si>
  <si>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</si>
  <si>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</si>
  <si>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</si>
  <si>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</si>
  <si>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</si>
  <si>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</si>
  <si>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</si>
  <si>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</si>
  <si>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</si>
  <si>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</si>
  <si>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</si>
  <si>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</si>
  <si>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</si>
  <si>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</si>
  <si>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</si>
  <si>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</si>
  <si>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</si>
  <si>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</si>
  <si>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</si>
  <si>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</si>
  <si>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</si>
  <si>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</si>
  <si>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</si>
  <si>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</si>
  <si>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</si>
  <si>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</si>
  <si>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</si>
  <si>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</si>
  <si>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</si>
  <si>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</si>
  <si>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</si>
  <si>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</si>
  <si>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</si>
  <si>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</si>
  <si>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</si>
  <si>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</si>
  <si>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</si>
  <si>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</si>
  <si>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</si>
  <si>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</si>
  <si>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</si>
  <si>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</si>
  <si>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</si>
  <si>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</si>
  <si>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</si>
  <si>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</si>
  <si>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</si>
  <si>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</si>
  <si>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</si>
  <si>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</si>
  <si>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</si>
  <si>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</si>
  <si>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</si>
  <si>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</si>
  <si>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</si>
  <si>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</si>
  <si>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</si>
  <si>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</si>
  <si>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</si>
  <si>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</si>
  <si>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</si>
  <si>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</si>
  <si>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</si>
  <si>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</si>
  <si>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</si>
  <si>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</si>
  <si>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</si>
  <si>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</si>
  <si>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</si>
  <si>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</si>
  <si>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</si>
  <si>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</si>
  <si>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</si>
  <si>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</si>
  <si>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</si>
  <si>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</si>
  <si>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</si>
  <si>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</si>
  <si>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</si>
  <si>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</si>
  <si>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</si>
  <si>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</si>
  <si>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</si>
  <si>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</si>
  <si>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</si>
  <si>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</si>
  <si>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</si>
  <si>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</si>
  <si>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</si>
  <si>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</si>
  <si>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</si>
  <si>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</si>
  <si>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</si>
  <si>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</si>
  <si>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</si>
  <si>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</si>
  <si>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</si>
  <si>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</si>
  <si>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</si>
  <si>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</si>
  <si>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</si>
  <si>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</si>
  <si>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</si>
  <si>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</si>
  <si>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</si>
  <si>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</si>
  <si>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</si>
  <si>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</si>
  <si>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</si>
  <si>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</si>
  <si>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</si>
  <si>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</si>
  <si>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</si>
  <si>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</si>
  <si>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</si>
  <si>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</si>
  <si>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</si>
  <si>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</si>
  <si>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</si>
  <si>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</si>
  <si>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</si>
  <si>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</si>
  <si>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</si>
  <si>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</si>
  <si>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</si>
  <si>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</si>
  <si>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</si>
  <si>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</si>
  <si>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</si>
  <si>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</si>
  <si>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</si>
  <si>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</si>
  <si>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</si>
  <si>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</si>
  <si>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</si>
  <si>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</si>
  <si>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</si>
  <si>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</si>
  <si>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</si>
  <si>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</si>
  <si>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</si>
  <si>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</si>
  <si>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</si>
  <si>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</si>
  <si>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</si>
  <si>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</si>
  <si>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</si>
  <si>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</si>
  <si>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</si>
  <si>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</si>
  <si>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</si>
  <si>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</si>
  <si>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</si>
  <si>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</si>
  <si>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</si>
  <si>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</si>
  <si>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</si>
  <si>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</si>
  <si>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</si>
  <si>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</si>
  <si>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</si>
  <si>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</si>
  <si>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</si>
  <si>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</si>
  <si>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</si>
  <si>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</si>
  <si>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</si>
  <si>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</si>
  <si>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</si>
  <si>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</si>
  <si>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</si>
  <si>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</si>
  <si>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</si>
  <si>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</si>
  <si>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</si>
  <si>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</si>
  <si>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</si>
  <si>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</si>
  <si>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</si>
  <si>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</si>
  <si>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</si>
  <si>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</si>
  <si>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</si>
  <si>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</si>
  <si>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</si>
  <si>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</si>
  <si>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</si>
  <si>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</si>
  <si>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</si>
  <si>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</si>
  <si>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</si>
  <si>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</si>
  <si>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</si>
  <si>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</si>
  <si>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</si>
  <si>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</si>
  <si>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</si>
  <si>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</si>
  <si>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</si>
  <si>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</si>
  <si>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</si>
  <si>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</si>
  <si>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</si>
  <si>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</si>
  <si>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</si>
  <si>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</si>
  <si>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</si>
  <si>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</si>
  <si>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</si>
  <si>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</si>
  <si>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</si>
  <si>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</si>
  <si>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</si>
  <si>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</si>
  <si>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</si>
  <si>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</si>
  <si>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</si>
  <si>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</si>
  <si>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</si>
  <si>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</si>
  <si>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</si>
  <si>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</si>
  <si>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</si>
  <si>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</si>
  <si>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</si>
  <si>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</si>
  <si>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</si>
  <si>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</si>
  <si>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</si>
  <si>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</si>
  <si>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</si>
  <si>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</si>
  <si>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</si>
  <si>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</si>
  <si>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</si>
  <si>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</si>
  <si>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</si>
  <si>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</si>
  <si>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</si>
  <si>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</si>
  <si>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</si>
  <si>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</si>
  <si>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</si>
  <si>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</si>
  <si>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</si>
  <si>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</si>
  <si>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</si>
  <si>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</si>
  <si>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</si>
  <si>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</si>
  <si>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</si>
  <si>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</si>
  <si>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</si>
  <si>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</si>
  <si>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</si>
  <si>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</si>
  <si>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</si>
  <si>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</si>
  <si>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</si>
  <si>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</si>
  <si>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</si>
  <si>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</si>
  <si>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</si>
  <si>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</si>
  <si>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</si>
  <si>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</si>
  <si>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</si>
  <si>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</si>
  <si>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</si>
  <si>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</si>
  <si>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</si>
  <si>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</si>
  <si>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</si>
  <si>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</si>
  <si>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</si>
  <si>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</si>
  <si>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</si>
  <si>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</si>
  <si>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</si>
  <si>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</si>
  <si>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</si>
  <si>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</si>
  <si>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</si>
  <si>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</si>
  <si>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</si>
  <si>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</si>
  <si>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</si>
  <si>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</si>
  <si>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</si>
  <si>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</si>
  <si>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</si>
  <si>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</si>
  <si>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</si>
  <si>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</si>
  <si>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</si>
  <si>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</si>
  <si>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</si>
  <si>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</si>
  <si>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</si>
  <si>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</si>
  <si>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</si>
  <si>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</si>
  <si>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</si>
  <si>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</si>
  <si>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</si>
  <si>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</si>
  <si>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</si>
  <si>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</si>
  <si>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</si>
  <si>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</si>
  <si>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</si>
  <si>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</si>
  <si>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</si>
  <si>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</si>
  <si>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</si>
  <si>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</si>
  <si>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</si>
  <si>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</si>
  <si>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</si>
  <si>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</si>
  <si>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</si>
  <si>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</si>
  <si>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</si>
  <si>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</si>
  <si>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</si>
  <si>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</si>
  <si>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</si>
  <si>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</si>
  <si>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</si>
  <si>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</si>
  <si>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</si>
  <si>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</si>
  <si>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</si>
  <si>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</si>
  <si>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</si>
  <si>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</si>
  <si>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</si>
  <si>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</si>
  <si>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</si>
  <si>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</si>
  <si>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</si>
  <si>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</si>
  <si>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</si>
  <si>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</si>
  <si>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</si>
  <si>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</si>
  <si>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</si>
  <si>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</si>
  <si>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</si>
  <si>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</si>
  <si>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</si>
  <si>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</si>
  <si>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</si>
  <si>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</si>
  <si>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</si>
  <si>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</si>
  <si>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</si>
  <si>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</si>
  <si>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</si>
  <si>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</si>
  <si>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</si>
  <si>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</si>
  <si>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</si>
  <si>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</si>
  <si>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</si>
  <si>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</si>
  <si>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</si>
  <si>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</si>
  <si>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</si>
  <si>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</si>
  <si>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</si>
  <si>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</si>
  <si>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</si>
  <si>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</si>
  <si>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</si>
  <si>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</si>
  <si>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</si>
  <si>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</si>
  <si>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</si>
  <si>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</si>
  <si>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</si>
  <si>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</si>
  <si>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</si>
  <si>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</si>
  <si>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</si>
  <si>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</si>
  <si>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</si>
  <si>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</si>
  <si>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</si>
  <si>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</si>
  <si>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</si>
  <si>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</si>
  <si>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</si>
  <si>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</si>
  <si>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</si>
  <si>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</si>
  <si>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</si>
  <si>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</si>
  <si>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</si>
  <si>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</si>
  <si>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</si>
  <si>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</si>
  <si>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</si>
  <si>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</si>
  <si>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</si>
  <si>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</si>
  <si>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</si>
  <si>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</si>
  <si>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</si>
  <si>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</si>
  <si>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</si>
  <si>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</si>
  <si>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</si>
  <si>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</si>
  <si>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</si>
  <si>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</si>
  <si>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</si>
  <si>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</si>
  <si>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</si>
  <si>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</si>
  <si>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</si>
  <si>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</si>
  <si>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</si>
  <si>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</si>
  <si>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</si>
  <si>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</si>
  <si>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</si>
  <si>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</si>
  <si>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</si>
  <si>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</si>
  <si>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</si>
  <si>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</si>
  <si>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</si>
  <si>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</si>
  <si>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</si>
  <si>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</si>
  <si>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</si>
  <si>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</si>
  <si>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</si>
  <si>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</si>
  <si>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</si>
  <si>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</si>
  <si>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</si>
  <si>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</si>
  <si>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</si>
  <si>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</si>
  <si>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</si>
  <si>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</si>
  <si>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</si>
  <si>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</si>
  <si>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</si>
  <si>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</si>
  <si>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</si>
  <si>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</si>
  <si>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</si>
  <si>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</si>
  <si>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</si>
  <si>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</si>
  <si>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</si>
  <si>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</si>
  <si>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</si>
  <si>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</si>
  <si>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</si>
  <si>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</si>
  <si>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</si>
  <si>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</si>
  <si>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</si>
  <si>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</si>
  <si>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</si>
  <si>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</si>
  <si>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</si>
  <si>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</si>
  <si>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</si>
  <si>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</si>
  <si>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</si>
  <si>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</si>
  <si>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</si>
  <si>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</si>
  <si>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</si>
  <si>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</si>
  <si>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</si>
  <si>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</si>
  <si>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</si>
  <si>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</si>
  <si>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</si>
  <si>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</si>
  <si>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</si>
  <si>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</si>
  <si>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</si>
  <si>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</si>
  <si>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</si>
  <si>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</si>
  <si>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</si>
  <si>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</si>
  <si>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</si>
  <si>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</si>
  <si>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</si>
  <si>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</si>
  <si>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</si>
  <si>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</si>
  <si>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</si>
  <si>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</si>
  <si>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</si>
  <si>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</si>
  <si>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</si>
  <si>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</si>
  <si>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</si>
  <si>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</si>
  <si>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</si>
  <si>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</si>
  <si>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</si>
  <si>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</si>
  <si>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</si>
  <si>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</si>
  <si>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</si>
  <si>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</si>
  <si>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</si>
  <si>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</si>
  <si>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</si>
  <si>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</si>
  <si>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</si>
  <si>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</si>
  <si>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</si>
  <si>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</si>
  <si>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</si>
  <si>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</si>
  <si>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</si>
  <si>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</si>
  <si>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</si>
  <si>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</si>
  <si>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</si>
  <si>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</si>
  <si>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</si>
  <si>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</si>
  <si>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</si>
  <si>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</si>
  <si>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</si>
  <si>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</si>
  <si>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</si>
  <si>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</si>
  <si>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</si>
  <si>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</si>
  <si>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</si>
  <si>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</si>
  <si>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</si>
  <si>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</si>
  <si>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</si>
  <si>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</si>
  <si>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</si>
  <si>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</si>
  <si>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</si>
  <si>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</si>
  <si>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</si>
  <si>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</si>
  <si>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</si>
  <si>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</si>
  <si>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</si>
  <si>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</si>
  <si>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</si>
  <si>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</si>
  <si>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</si>
  <si>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</si>
  <si>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</si>
  <si>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</si>
  <si>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</si>
  <si>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</si>
  <si>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</si>
  <si>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</si>
  <si>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</si>
  <si>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</si>
  <si>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</si>
  <si>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</si>
  <si>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</si>
  <si>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</si>
  <si>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</si>
  <si>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</si>
  <si>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</si>
  <si>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</si>
  <si>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</si>
  <si>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</si>
  <si>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</si>
  <si>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</si>
  <si>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</si>
  <si>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</si>
  <si>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</si>
  <si>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</si>
  <si>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</si>
  <si>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</si>
  <si>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</si>
  <si>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</si>
  <si>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</si>
  <si>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</si>
  <si>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</si>
  <si>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</si>
  <si>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</si>
  <si>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</si>
  <si>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</si>
  <si>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</si>
  <si>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</si>
  <si>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</si>
  <si>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</si>
  <si>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</si>
  <si>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</si>
  <si>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</si>
  <si>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</si>
  <si>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</si>
  <si>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</si>
  <si>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</si>
  <si>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</si>
  <si>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</si>
  <si>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</si>
  <si>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</si>
  <si>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</si>
  <si>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</si>
  <si>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</si>
  <si>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</si>
  <si>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</si>
  <si>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</si>
  <si>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</si>
  <si>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</si>
  <si>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</si>
  <si>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</si>
  <si>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</si>
  <si>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</si>
  <si>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</si>
  <si>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</si>
  <si>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</si>
  <si>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</si>
  <si>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</si>
  <si>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</si>
  <si>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</si>
  <si>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</si>
  <si>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</si>
  <si>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</si>
  <si>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</si>
  <si>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</si>
  <si>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</si>
  <si>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</si>
  <si>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</si>
  <si>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</si>
  <si>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</si>
  <si>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</si>
  <si>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</si>
  <si>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</si>
  <si>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</si>
  <si>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</si>
  <si>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</si>
  <si>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</si>
  <si>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</si>
  <si>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</si>
  <si>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</si>
  <si>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</si>
  <si>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</si>
  <si>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</si>
  <si>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</si>
  <si>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</si>
  <si>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</si>
  <si>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</si>
  <si>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</si>
  <si>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</si>
  <si>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</si>
  <si>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</si>
  <si>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</si>
  <si>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</si>
  <si>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</si>
  <si>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</si>
  <si>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</si>
  <si>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</si>
  <si>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</si>
  <si>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</si>
  <si>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</si>
  <si>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</si>
  <si>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</si>
  <si>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</si>
  <si>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</si>
  <si>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</si>
  <si>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</si>
  <si>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</si>
  <si>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</si>
  <si>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</si>
  <si>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</si>
  <si>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</si>
  <si>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</si>
  <si>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</si>
  <si>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</si>
  <si>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</si>
  <si>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</si>
  <si>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</si>
  <si>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</si>
  <si>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</si>
  <si>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</si>
  <si>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</si>
  <si>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</si>
  <si>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</si>
  <si>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</si>
  <si>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</si>
  <si>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</si>
  <si>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</si>
  <si>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</si>
  <si>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</si>
  <si>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</si>
  <si>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</si>
  <si>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</si>
  <si>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</si>
  <si>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</si>
  <si>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</si>
  <si>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</si>
  <si>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</si>
  <si>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</si>
  <si>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</si>
  <si>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</si>
  <si>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</si>
  <si>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</si>
  <si>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</si>
  <si>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</si>
  <si>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</si>
  <si>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</si>
  <si>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</si>
  <si>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</si>
  <si>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</si>
  <si>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</si>
  <si>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</si>
  <si>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</si>
  <si>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</si>
  <si>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</si>
  <si>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</si>
  <si>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</si>
  <si>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</si>
  <si>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</si>
  <si>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</si>
  <si>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</si>
  <si>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</si>
  <si>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</si>
  <si>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</si>
  <si>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</si>
  <si>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</si>
  <si>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</si>
  <si>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</si>
  <si>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</si>
  <si>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</si>
  <si>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</si>
  <si>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</si>
  <si>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</si>
  <si>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</si>
  <si>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</si>
  <si>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</si>
  <si>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</si>
  <si>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</si>
  <si>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</si>
  <si>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</si>
  <si>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</si>
  <si>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</si>
  <si>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</si>
  <si>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</si>
  <si>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</si>
  <si>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</si>
  <si>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</si>
  <si>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</si>
  <si>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</si>
  <si>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</si>
  <si>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</si>
  <si>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</si>
  <si>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</si>
  <si>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</si>
  <si>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</si>
  <si>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</si>
  <si>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</si>
  <si>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</si>
  <si>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</si>
  <si>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</si>
  <si>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</si>
  <si>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</si>
  <si>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</si>
  <si>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</si>
  <si>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</si>
  <si>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</si>
  <si>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</si>
  <si>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</si>
  <si>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</si>
  <si>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</si>
  <si>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</si>
  <si>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</si>
  <si>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</si>
  <si>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</si>
  <si>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</si>
  <si>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</si>
  <si>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</si>
  <si>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</si>
  <si>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</si>
  <si>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</si>
  <si>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</si>
  <si>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</si>
  <si>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</si>
  <si>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</si>
  <si>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</si>
  <si>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</si>
  <si>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</si>
  <si>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</si>
  <si>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</si>
  <si>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</si>
  <si>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</si>
  <si>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</si>
  <si>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</si>
  <si>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</si>
  <si>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</si>
  <si>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</si>
  <si>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</si>
  <si>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</si>
  <si>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</si>
  <si>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</si>
  <si>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</si>
  <si>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</si>
  <si>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</si>
  <si>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</si>
  <si>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</si>
  <si>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</si>
  <si>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</si>
  <si>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</si>
  <si>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</si>
  <si>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</si>
  <si>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</si>
  <si>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</si>
  <si>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</si>
  <si>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</si>
  <si>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</si>
  <si>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</si>
  <si>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</si>
  <si>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</si>
  <si>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</si>
  <si>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</si>
  <si>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</si>
  <si>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</si>
  <si>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</si>
  <si>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</si>
  <si>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</si>
  <si>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</si>
  <si>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</si>
  <si>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</si>
  <si>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</si>
  <si>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</si>
  <si>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</si>
  <si>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</si>
  <si>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</si>
  <si>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</si>
  <si>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</si>
  <si>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</si>
  <si>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</si>
  <si>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</si>
  <si>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</si>
  <si>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</si>
  <si>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</si>
  <si>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</si>
  <si>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</si>
  <si>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</si>
  <si>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</si>
  <si>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</si>
  <si>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</si>
  <si>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</si>
  <si>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</si>
  <si>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</si>
  <si>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</si>
  <si>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</si>
  <si>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</si>
  <si>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</si>
  <si>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</si>
  <si>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</si>
  <si>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</si>
  <si>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</si>
  <si>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</si>
  <si>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</si>
  <si>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</si>
  <si>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</si>
  <si>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</si>
  <si>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</si>
  <si>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</si>
  <si>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</si>
  <si>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</si>
  <si>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</si>
  <si>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</si>
  <si>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</si>
  <si>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</si>
  <si>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</si>
  <si>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</si>
  <si>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</si>
  <si>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</si>
  <si>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</si>
  <si>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</si>
  <si>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</si>
  <si>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</si>
  <si>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</si>
  <si>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</si>
  <si>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</si>
  <si>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</si>
  <si>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</si>
  <si>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</si>
  <si>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</si>
  <si>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</si>
  <si>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</si>
  <si>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</si>
  <si>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</si>
  <si>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</si>
  <si>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</si>
  <si>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</si>
  <si>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</si>
  <si>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</si>
  <si>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</si>
  <si>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</si>
  <si>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</si>
  <si>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</si>
  <si>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</si>
  <si>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</si>
  <si>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</si>
  <si>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</si>
  <si>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</si>
  <si>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</si>
  <si>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</si>
  <si>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</si>
  <si>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</si>
  <si>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</si>
  <si>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</si>
  <si>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</si>
  <si>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</si>
  <si>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</si>
  <si>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</si>
  <si>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</si>
  <si>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</si>
  <si>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</si>
  <si>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</si>
  <si>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</si>
  <si>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</si>
  <si>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</si>
  <si>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</si>
  <si>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</si>
  <si>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</si>
  <si>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</si>
  <si>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</si>
  <si>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</si>
  <si>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</si>
  <si>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</si>
  <si>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</si>
  <si>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</si>
  <si>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</si>
  <si>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</si>
  <si>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</si>
  <si>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</si>
  <si>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</si>
  <si>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</si>
  <si>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</si>
  <si>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</si>
  <si>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</si>
  <si>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</si>
  <si>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</si>
  <si>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</si>
  <si>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</si>
  <si>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</si>
  <si>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</si>
  <si>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</si>
  <si>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</si>
  <si>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</si>
  <si>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</si>
  <si>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</si>
  <si>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</si>
  <si>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</si>
  <si>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</si>
  <si>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</si>
  <si>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</si>
  <si>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</si>
  <si>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</si>
  <si>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</si>
  <si>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</si>
  <si>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</si>
  <si>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</si>
  <si>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</si>
  <si>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</si>
  <si>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</si>
  <si>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</si>
  <si>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</si>
  <si>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</si>
  <si>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</si>
  <si>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</si>
  <si>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</si>
  <si>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</si>
  <si>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</si>
  <si>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</si>
  <si>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</si>
  <si>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</si>
  <si>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</si>
  <si>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</si>
  <si>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</si>
  <si>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</si>
  <si>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</si>
  <si>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</si>
  <si>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</si>
  <si>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</si>
  <si>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</si>
  <si>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</si>
  <si>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</si>
  <si>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</si>
  <si>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</si>
  <si>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</si>
  <si>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</si>
  <si>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</si>
  <si>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</si>
  <si>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</si>
  <si>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</si>
  <si>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</si>
  <si>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</si>
  <si>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</si>
  <si>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</si>
  <si>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</si>
  <si>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</si>
  <si>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</si>
  <si>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</si>
  <si>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</si>
  <si>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</si>
  <si>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</si>
  <si>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</si>
  <si>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</si>
  <si>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</si>
  <si>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</si>
  <si>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</si>
  <si>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</si>
  <si>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</si>
  <si>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</si>
  <si>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</si>
  <si>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</si>
  <si>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</si>
  <si>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</si>
  <si>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</si>
  <si>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</si>
  <si>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</si>
  <si>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</si>
  <si>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</si>
  <si>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</si>
  <si>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</si>
  <si>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</si>
  <si>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</si>
  <si>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</si>
  <si>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</si>
  <si>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</si>
  <si>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</si>
  <si>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</si>
  <si>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</si>
  <si>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</si>
  <si>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</si>
  <si>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</si>
  <si>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</si>
  <si>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</si>
  <si>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</si>
  <si>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</si>
  <si>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</si>
  <si>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</si>
  <si>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</si>
  <si>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</si>
  <si>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</si>
  <si>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</si>
  <si>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</si>
  <si>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</si>
  <si>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</si>
  <si>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</si>
  <si>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</si>
  <si>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</si>
  <si>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</si>
  <si>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</si>
  <si>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</si>
  <si>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</si>
  <si>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</si>
  <si>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</si>
  <si>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</si>
  <si>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</si>
  <si>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</si>
  <si>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</si>
  <si>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</si>
  <si>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</si>
  <si>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</si>
  <si>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</si>
  <si>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</si>
  <si>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</si>
  <si>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</si>
  <si>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</si>
  <si>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</si>
  <si>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</si>
  <si>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</si>
  <si>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</si>
  <si>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</si>
  <si>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</si>
  <si>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</si>
  <si>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</si>
  <si>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</si>
  <si>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</si>
  <si>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</si>
  <si>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</si>
  <si>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</si>
  <si>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</si>
  <si>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</si>
  <si>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</si>
  <si>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</si>
  <si>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</si>
  <si>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</si>
  <si>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</si>
  <si>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</si>
  <si>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</si>
  <si>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</si>
  <si>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</si>
  <si>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</si>
  <si>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</si>
  <si>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</si>
  <si>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</si>
  <si>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</si>
  <si>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</si>
  <si>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</si>
  <si>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</si>
  <si>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</si>
  <si>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</si>
  <si>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</si>
  <si>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</si>
  <si>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</si>
  <si>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</si>
  <si>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</si>
  <si>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</si>
  <si>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</si>
  <si>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</si>
  <si>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</si>
  <si>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</si>
  <si>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</si>
  <si>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</si>
  <si>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</si>
  <si>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</si>
  <si>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</si>
  <si>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</si>
  <si>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</si>
  <si>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</si>
  <si>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</si>
  <si>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</si>
  <si>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</si>
  <si>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</si>
  <si>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</si>
  <si>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</si>
  <si>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</si>
  <si>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</si>
  <si>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</si>
  <si>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</si>
  <si>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</si>
  <si>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</si>
  <si>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</si>
  <si>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</si>
  <si>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</si>
  <si>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</si>
  <si>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</si>
  <si>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</si>
  <si>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</si>
  <si>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</si>
  <si>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</si>
  <si>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</si>
  <si>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</si>
  <si>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</si>
  <si>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</si>
  <si>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</si>
  <si>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</si>
  <si>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</si>
  <si>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</si>
  <si>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</si>
  <si>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</si>
  <si>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</si>
  <si>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</si>
  <si>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</si>
  <si>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</si>
  <si>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</si>
  <si>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</si>
  <si>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</si>
  <si>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</si>
  <si>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</si>
  <si>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</si>
  <si>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</si>
  <si>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</si>
  <si>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</si>
  <si>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</si>
  <si>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</si>
  <si>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</si>
  <si>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</si>
  <si>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</si>
  <si>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</si>
  <si>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</si>
  <si>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</si>
  <si>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</si>
  <si>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</si>
  <si>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</si>
  <si>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</si>
  <si>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</si>
  <si>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</si>
  <si>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</si>
  <si>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</si>
  <si>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</si>
  <si>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</si>
  <si>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</si>
  <si>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</si>
  <si>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</si>
  <si>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</si>
  <si>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</si>
  <si>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</si>
  <si>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</si>
  <si>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</si>
  <si>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</si>
  <si>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</si>
  <si>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</si>
  <si>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</si>
  <si>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</si>
  <si>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</si>
  <si>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</si>
  <si>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</si>
  <si>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</si>
  <si>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</si>
  <si>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</si>
  <si>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</si>
  <si>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</si>
  <si>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</si>
  <si>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</si>
  <si>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</si>
  <si>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</si>
  <si>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</si>
  <si>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</si>
  <si>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</si>
  <si>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</si>
  <si>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</si>
  <si>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</si>
  <si>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</si>
  <si>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</si>
  <si>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</si>
  <si>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</si>
  <si>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</si>
  <si>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</si>
  <si>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</si>
  <si>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</si>
  <si>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</si>
  <si>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</si>
  <si>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</si>
  <si>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</si>
  <si>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</si>
  <si>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</si>
  <si>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</si>
  <si>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</si>
  <si>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</si>
  <si>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</si>
  <si>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</si>
  <si>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</si>
  <si>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</si>
  <si>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</si>
  <si>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</si>
  <si>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</si>
  <si>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</si>
  <si>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</si>
  <si>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</si>
  <si>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</si>
  <si>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</si>
  <si>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</si>
  <si>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</si>
  <si>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</si>
  <si>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</si>
  <si>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</si>
  <si>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</si>
  <si>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</si>
  <si>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</si>
  <si>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</si>
  <si>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</si>
  <si>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</si>
  <si>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</si>
  <si>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</si>
  <si>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</si>
  <si>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</si>
  <si>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</si>
  <si>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</si>
  <si>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</si>
  <si>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</si>
  <si>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</si>
  <si>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</si>
  <si>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</si>
  <si>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</si>
  <si>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</si>
  <si>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</si>
  <si>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</si>
  <si>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</si>
  <si>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</si>
  <si>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</si>
  <si>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</si>
  <si>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</si>
  <si>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</si>
  <si>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</si>
  <si>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</si>
  <si>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</si>
  <si>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</si>
  <si>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</si>
  <si>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</si>
  <si>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</si>
  <si>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</si>
  <si>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</si>
  <si>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</si>
  <si>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</si>
  <si>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</si>
  <si>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</si>
  <si>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</si>
  <si>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</si>
  <si>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</si>
  <si>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</si>
  <si>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</si>
  <si>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</si>
  <si>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</si>
  <si>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</si>
  <si>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</si>
  <si>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</si>
  <si>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</si>
  <si>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</si>
  <si>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</si>
  <si>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</si>
  <si>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</si>
  <si>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</si>
  <si>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</si>
  <si>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</si>
  <si>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</si>
  <si>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</si>
  <si>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</si>
  <si>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</si>
  <si>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</si>
  <si>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</si>
  <si>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</si>
  <si>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</si>
  <si>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</si>
  <si>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</si>
  <si>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</si>
  <si>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</si>
  <si>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</si>
  <si>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</si>
  <si>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</si>
  <si>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</si>
  <si>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</si>
  <si>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</si>
  <si>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</si>
  <si>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</si>
  <si>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</si>
  <si>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</si>
  <si>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</si>
  <si>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</si>
  <si>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</si>
  <si>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</si>
  <si>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</si>
  <si>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</si>
  <si>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</si>
  <si>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</si>
  <si>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</si>
  <si>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</si>
  <si>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</si>
  <si>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</si>
  <si>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</si>
  <si>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</si>
  <si>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</si>
  <si>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</si>
  <si>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</si>
  <si>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</si>
  <si>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</si>
  <si>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</si>
  <si>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</si>
  <si>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</si>
  <si>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</si>
  <si>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</si>
  <si>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</si>
  <si>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</si>
  <si>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</si>
  <si>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</si>
  <si>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</si>
  <si>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</si>
  <si>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</si>
  <si>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</si>
  <si>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</si>
  <si>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</si>
  <si>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</si>
  <si>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</si>
  <si>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</si>
  <si>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</si>
  <si>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</si>
  <si>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</si>
  <si>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</si>
  <si>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</si>
  <si>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</si>
  <si>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</si>
  <si>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</si>
  <si>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</si>
  <si>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</si>
  <si>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</si>
  <si>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</si>
  <si>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</si>
  <si>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</si>
  <si>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</si>
  <si>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</si>
  <si>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</si>
  <si>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</si>
  <si>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</si>
  <si>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</si>
  <si>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</si>
  <si>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</si>
  <si>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</si>
  <si>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</si>
  <si>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</si>
  <si>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</si>
  <si>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</si>
  <si>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</si>
  <si>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</si>
  <si>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</si>
  <si>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</si>
  <si>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</si>
  <si>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</si>
  <si>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</si>
  <si>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</si>
  <si>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</si>
  <si>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</si>
  <si>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</si>
  <si>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</si>
  <si>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</si>
  <si>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</si>
  <si>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</si>
  <si>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</si>
  <si>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</si>
  <si>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</si>
  <si>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</si>
  <si>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</si>
  <si>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</si>
  <si>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</si>
  <si>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</si>
  <si>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</si>
  <si>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</si>
  <si>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</si>
  <si>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</si>
  <si>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</si>
  <si>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</si>
  <si>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</si>
  <si>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</si>
  <si>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</si>
  <si>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</si>
  <si>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</si>
  <si>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</si>
  <si>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</si>
  <si>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</si>
  <si>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</si>
  <si>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</si>
  <si>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</si>
  <si>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</si>
  <si>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</si>
  <si>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</si>
  <si>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</si>
  <si>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</si>
  <si>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</si>
  <si>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</si>
  <si>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</si>
  <si>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</si>
  <si>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</si>
  <si>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</si>
  <si>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</si>
  <si>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</si>
  <si>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</si>
  <si>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</si>
  <si>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</si>
  <si>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</si>
  <si>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</si>
  <si>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</si>
  <si>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</si>
  <si>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</si>
  <si>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</si>
  <si>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</si>
  <si>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</si>
  <si>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</si>
  <si>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</si>
  <si>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</si>
  <si>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</si>
  <si>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</si>
  <si>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</si>
  <si>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</si>
  <si>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</si>
  <si>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</si>
  <si>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</si>
  <si>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</si>
  <si>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</si>
  <si>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</si>
  <si>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</si>
  <si>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</si>
  <si>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</si>
  <si>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</si>
  <si>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</si>
  <si>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</si>
  <si>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</si>
  <si>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</si>
  <si>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</si>
  <si>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</si>
  <si>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</si>
  <si>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</si>
  <si>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</si>
  <si>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</si>
  <si>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</si>
  <si>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</si>
  <si>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</si>
  <si>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</si>
  <si>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</si>
  <si>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</si>
  <si>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</si>
  <si>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</si>
  <si>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</si>
  <si>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</si>
  <si>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</si>
  <si>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</si>
  <si>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</si>
  <si>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</si>
  <si>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</si>
  <si>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</si>
  <si>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</si>
  <si>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</si>
  <si>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</si>
  <si>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</si>
  <si>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</si>
  <si>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</si>
  <si>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</si>
  <si>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</si>
  <si>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</si>
  <si>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</si>
  <si>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</si>
  <si>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</si>
  <si>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</si>
  <si>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</si>
  <si>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</si>
  <si>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</si>
  <si>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</si>
  <si>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</si>
  <si>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</si>
  <si>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</si>
  <si>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</si>
  <si>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</si>
  <si>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</si>
  <si>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</si>
  <si>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</si>
  <si>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</si>
  <si>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</si>
  <si>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</si>
  <si>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</si>
  <si>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</si>
  <si>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</si>
  <si>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</si>
  <si>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</si>
  <si>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</si>
  <si>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</si>
  <si>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</si>
  <si>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</si>
  <si>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</si>
  <si>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</si>
  <si>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</si>
  <si>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</si>
  <si>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</si>
  <si>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</si>
  <si>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</si>
  <si>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</si>
  <si>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</si>
  <si>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</si>
  <si>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</si>
  <si>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</si>
  <si>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</si>
  <si>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</si>
  <si>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</si>
  <si>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</si>
  <si>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</si>
  <si>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</si>
  <si>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</si>
  <si>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</si>
  <si>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</si>
  <si>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</si>
  <si>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</si>
  <si>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</si>
  <si>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</si>
  <si>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</si>
  <si>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</si>
  <si>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</si>
  <si>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</si>
  <si>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</si>
  <si>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</si>
  <si>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</si>
  <si>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</si>
  <si>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</si>
  <si>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</si>
  <si>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</si>
  <si>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</si>
  <si>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</si>
  <si>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</si>
  <si>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</si>
  <si>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</si>
  <si>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</si>
  <si>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</si>
  <si>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</si>
  <si>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</si>
  <si>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</si>
  <si>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</si>
  <si>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</si>
  <si>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</si>
  <si>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</si>
  <si>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</si>
  <si>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</si>
  <si>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</si>
  <si>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</si>
  <si>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</si>
  <si>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</si>
  <si>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</si>
  <si>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</si>
  <si>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</si>
  <si>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</si>
  <si>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</si>
  <si>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</si>
  <si>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</si>
  <si>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</si>
  <si>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</si>
  <si>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</si>
  <si>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</si>
  <si>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</si>
  <si>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</si>
  <si>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</si>
  <si>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</si>
  <si>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</si>
  <si>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</si>
  <si>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</si>
  <si>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</si>
  <si>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</si>
  <si>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</si>
  <si>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</si>
  <si>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</si>
  <si>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</si>
  <si>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</si>
  <si>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</si>
  <si>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</si>
  <si>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</si>
  <si>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</si>
  <si>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</si>
  <si>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</si>
  <si>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</si>
  <si>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</si>
  <si>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</si>
  <si>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</si>
  <si>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</si>
  <si>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</si>
  <si>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</si>
  <si>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</si>
  <si>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</si>
  <si>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</si>
  <si>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</si>
  <si>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</si>
  <si>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</si>
  <si>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</si>
  <si>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</si>
  <si>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</si>
  <si>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</si>
  <si>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</si>
  <si>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</si>
  <si>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</si>
  <si>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</si>
  <si>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</si>
  <si>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</si>
  <si>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</si>
  <si>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</si>
  <si>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</si>
  <si>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</si>
  <si>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</si>
  <si>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</si>
  <si>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</si>
  <si>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</si>
  <si>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</si>
  <si>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</si>
  <si>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</si>
  <si>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</si>
  <si>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</si>
  <si>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</si>
  <si>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</si>
  <si>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</si>
  <si>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</si>
  <si>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</si>
  <si>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</si>
  <si>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</si>
  <si>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</si>
  <si>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</si>
  <si>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</si>
  <si>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</si>
  <si>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</si>
  <si>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</si>
  <si>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</si>
  <si>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</si>
  <si>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</si>
  <si>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</si>
  <si>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</si>
  <si>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</si>
  <si>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</si>
  <si>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</si>
  <si>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</si>
  <si>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</si>
  <si>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</si>
  <si>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</si>
  <si>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</si>
  <si>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</si>
  <si>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</si>
  <si>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</si>
  <si>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</si>
  <si>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</si>
  <si>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</si>
  <si>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</si>
  <si>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</si>
  <si>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</si>
  <si>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</si>
  <si>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</si>
  <si>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</si>
  <si>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</si>
  <si>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</si>
  <si>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</si>
  <si>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</si>
  <si>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</si>
  <si>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</si>
  <si>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</si>
  <si>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</si>
  <si>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</si>
  <si>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</si>
  <si>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</si>
  <si>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</si>
  <si>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</si>
  <si>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</si>
  <si>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</si>
  <si>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</si>
  <si>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</si>
  <si>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</si>
  <si>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</si>
  <si>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</si>
  <si>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</si>
  <si>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</si>
  <si>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</si>
  <si>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</si>
  <si>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</si>
  <si>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</si>
  <si>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</si>
  <si>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</si>
  <si>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</si>
  <si>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</si>
  <si>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</si>
  <si>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</si>
  <si>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</si>
  <si>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</si>
  <si>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</si>
  <si>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</si>
  <si>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</si>
  <si>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</si>
  <si>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</si>
  <si>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</si>
  <si>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</si>
  <si>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</si>
  <si>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</si>
  <si>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</si>
  <si>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</si>
  <si>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</si>
  <si>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</si>
  <si>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</si>
  <si>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</si>
  <si>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</si>
  <si>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</si>
  <si>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</si>
  <si>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</si>
  <si>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</si>
  <si>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</si>
  <si>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</si>
  <si>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</si>
  <si>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</si>
  <si>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</si>
  <si>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</si>
  <si>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</si>
  <si>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</si>
  <si>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</si>
  <si>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</si>
  <si>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</si>
  <si>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</si>
  <si>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</si>
  <si>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</si>
  <si>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</si>
  <si>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</si>
  <si>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</si>
  <si>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</si>
  <si>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</si>
  <si>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</si>
  <si>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</si>
  <si>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</si>
  <si>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</si>
  <si>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</si>
  <si>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</si>
  <si>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</si>
  <si>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</si>
  <si>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</si>
  <si>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</si>
  <si>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</si>
  <si>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</si>
  <si>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</si>
  <si>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</si>
  <si>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</si>
  <si>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</si>
  <si>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</si>
  <si>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</si>
  <si>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</si>
  <si>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</si>
  <si>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</si>
  <si>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</si>
  <si>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</si>
  <si>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</si>
  <si>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</si>
  <si>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</si>
  <si>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</si>
  <si>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</si>
  <si>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</si>
  <si>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</si>
  <si>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</si>
  <si>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</si>
  <si>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</si>
  <si>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</si>
  <si>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</si>
  <si>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</si>
  <si>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</si>
  <si>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</si>
  <si>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</si>
  <si>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</si>
  <si>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</si>
  <si>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</si>
  <si>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</si>
  <si>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</si>
  <si>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</si>
  <si>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</si>
  <si>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</si>
  <si>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</si>
  <si>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</si>
  <si>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</si>
  <si>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</si>
  <si>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</si>
  <si>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</si>
  <si>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</si>
  <si>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</si>
  <si>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</si>
  <si>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</si>
  <si>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</si>
  <si>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</si>
  <si>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</si>
  <si>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</si>
  <si>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</si>
  <si>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</si>
  <si>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</si>
  <si>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</si>
  <si>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</si>
  <si>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</si>
  <si>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</si>
  <si>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</si>
  <si>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</si>
  <si>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</si>
  <si>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</si>
  <si>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</si>
  <si>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</si>
  <si>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</si>
  <si>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</si>
  <si>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</si>
  <si>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</si>
  <si>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</si>
  <si>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</si>
  <si>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</si>
  <si>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</si>
  <si>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</si>
  <si>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</si>
  <si>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</si>
  <si>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</si>
  <si>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</si>
  <si>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</si>
  <si>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</si>
  <si>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</si>
  <si>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</si>
  <si>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</si>
  <si>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</si>
  <si>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</si>
  <si>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</si>
  <si>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</si>
  <si>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</si>
  <si>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</si>
  <si>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</si>
  <si>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</si>
  <si>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</si>
  <si>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</si>
  <si>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</si>
  <si>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</si>
  <si>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</si>
  <si>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</si>
  <si>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</si>
  <si>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</si>
  <si>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</si>
  <si>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</si>
  <si>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</si>
  <si>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</si>
  <si>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</si>
  <si>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</si>
  <si>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</si>
  <si>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</si>
  <si>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</si>
  <si>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</si>
  <si>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</si>
  <si>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</si>
  <si>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</si>
  <si>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</si>
  <si>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</si>
  <si>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</si>
  <si>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</si>
  <si>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</si>
  <si>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</si>
  <si>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</si>
  <si>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</si>
  <si>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</si>
  <si>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</si>
  <si>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</si>
  <si>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</si>
  <si>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</si>
  <si>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</si>
  <si>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</si>
  <si>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</si>
  <si>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</si>
  <si>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</si>
  <si>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</si>
  <si>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</si>
  <si>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</si>
  <si>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</si>
  <si>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</si>
  <si>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</si>
  <si>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</si>
  <si>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</si>
  <si>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</si>
  <si>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</si>
  <si>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</si>
  <si>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</si>
  <si>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</si>
  <si>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</si>
  <si>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</si>
  <si>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</si>
  <si>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</si>
  <si>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</si>
  <si>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</si>
  <si>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</si>
  <si>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</si>
  <si>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</si>
  <si>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</si>
  <si>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</si>
  <si>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</si>
  <si>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</si>
  <si>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</si>
  <si>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</si>
  <si>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</si>
  <si>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</si>
  <si>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</si>
  <si>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</si>
  <si>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</si>
  <si>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</si>
  <si>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</si>
  <si>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</si>
  <si>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</si>
  <si>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</si>
  <si>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</si>
  <si>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</si>
  <si>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</si>
  <si>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</si>
  <si>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</si>
  <si>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</si>
  <si>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</si>
  <si>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</si>
  <si>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</si>
  <si>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</si>
  <si>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</si>
  <si>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</si>
  <si>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</si>
  <si>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</si>
  <si>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</si>
  <si>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</si>
  <si>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</si>
  <si>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</si>
  <si>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</si>
  <si>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</si>
  <si>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</si>
  <si>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</si>
  <si>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</si>
  <si>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</si>
  <si>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</si>
  <si>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</si>
  <si>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</si>
  <si>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</si>
  <si>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</si>
  <si>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</si>
  <si>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</si>
  <si>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</si>
  <si>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</si>
  <si>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</si>
  <si>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</si>
  <si>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</si>
  <si>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</si>
  <si>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</si>
  <si>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</si>
  <si>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</si>
  <si>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</si>
  <si>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</si>
  <si>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</si>
  <si>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</si>
  <si>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</si>
  <si>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</si>
  <si>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</si>
  <si>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</si>
  <si>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</si>
  <si>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</si>
  <si>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</si>
  <si>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</si>
  <si>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</si>
  <si>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</si>
  <si>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</si>
  <si>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</si>
  <si>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</si>
  <si>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</si>
  <si>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</si>
  <si>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</si>
  <si>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</si>
  <si>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</si>
  <si>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</si>
  <si>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</si>
  <si>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</si>
  <si>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</si>
  <si>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</si>
  <si>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</si>
  <si>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</si>
  <si>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</si>
  <si>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</si>
  <si>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</si>
  <si>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</si>
  <si>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</si>
  <si>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</si>
  <si>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</si>
  <si>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</si>
  <si>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</si>
  <si>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</si>
  <si>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</si>
  <si>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</si>
  <si>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</si>
  <si>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</si>
  <si>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</si>
  <si>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</si>
  <si>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</si>
  <si>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</si>
  <si>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</si>
  <si>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</si>
  <si>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</si>
  <si>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</si>
  <si>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</si>
  <si>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</si>
  <si>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</si>
  <si>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</si>
  <si>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</si>
  <si>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</si>
  <si>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</si>
  <si>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</si>
  <si>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</si>
  <si>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</si>
  <si>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</si>
  <si>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</si>
  <si>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</si>
  <si>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</si>
  <si>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</si>
  <si>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</si>
  <si>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</si>
  <si>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</si>
  <si>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</si>
  <si>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</si>
  <si>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</si>
  <si>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</si>
  <si>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</si>
  <si>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</si>
  <si>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</si>
  <si>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</si>
  <si>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</si>
  <si>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</si>
  <si>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</si>
  <si>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</si>
  <si>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</si>
  <si>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</si>
  <si>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</si>
  <si>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</si>
  <si>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</si>
  <si>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</si>
  <si>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</si>
  <si>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</si>
  <si>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</si>
  <si>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</si>
  <si>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</si>
  <si>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</si>
  <si>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</si>
  <si>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</si>
  <si>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</si>
  <si>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</si>
  <si>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</si>
  <si>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</si>
  <si>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</si>
  <si>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</si>
  <si>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</si>
  <si>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</si>
  <si>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</si>
  <si>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</si>
  <si>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</si>
  <si>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</si>
  <si>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</si>
  <si>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</si>
  <si>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</si>
  <si>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</si>
  <si>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</si>
  <si>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</si>
  <si>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</si>
  <si>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</si>
  <si>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</si>
  <si>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</si>
  <si>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</si>
  <si>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</si>
  <si>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</si>
  <si>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</si>
  <si>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</si>
  <si>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</si>
  <si>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</si>
  <si>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</si>
  <si>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</si>
  <si>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</si>
  <si>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</si>
  <si>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</si>
  <si>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</si>
  <si>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</si>
  <si>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</si>
  <si>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</si>
  <si>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</si>
  <si>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</si>
  <si>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</si>
  <si>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</si>
  <si>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</si>
  <si>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</si>
  <si>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</si>
  <si>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</si>
  <si>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</si>
  <si>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</si>
  <si>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</si>
  <si>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</si>
  <si>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</si>
  <si>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</si>
  <si>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</si>
  <si>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</si>
  <si>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</si>
  <si>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</si>
  <si>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</si>
  <si>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</si>
  <si>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</si>
  <si>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</si>
  <si>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</si>
  <si>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</si>
  <si>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</si>
  <si>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</si>
  <si>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</si>
  <si>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</si>
  <si>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</si>
  <si>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</si>
  <si>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</si>
  <si>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</si>
  <si>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</si>
  <si>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</si>
  <si>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</si>
  <si>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</si>
  <si>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</si>
  <si>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</si>
  <si>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</si>
  <si>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</si>
  <si>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</si>
  <si>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</si>
  <si>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</si>
  <si>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</si>
  <si>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</si>
  <si>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</si>
  <si>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</si>
  <si>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</si>
  <si>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</si>
  <si>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</si>
  <si>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</si>
  <si>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</si>
  <si>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</si>
  <si>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</si>
  <si>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</si>
  <si>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</si>
  <si>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</si>
  <si>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</si>
  <si>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</si>
  <si>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</si>
  <si>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</si>
  <si>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</si>
  <si>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</si>
  <si>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</si>
  <si>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</si>
  <si>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</si>
  <si>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</si>
  <si>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</si>
  <si>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</si>
  <si>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</si>
  <si>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</si>
  <si>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</si>
  <si>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</si>
  <si>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</si>
  <si>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</si>
  <si>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</si>
  <si>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</si>
  <si>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</si>
  <si>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</si>
  <si>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</si>
  <si>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</si>
  <si>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</si>
  <si>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</si>
  <si>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</si>
  <si>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</si>
  <si>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</si>
  <si>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</si>
  <si>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</si>
  <si>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</si>
  <si>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</si>
  <si>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</si>
  <si>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</si>
  <si>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</si>
  <si>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</si>
  <si>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</si>
  <si>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</si>
  <si>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</si>
  <si>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</si>
  <si>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</si>
  <si>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</si>
  <si>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</si>
  <si>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</si>
  <si>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</si>
  <si>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</si>
  <si>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</si>
  <si>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</si>
  <si>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</si>
  <si>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</si>
  <si>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</si>
  <si>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</si>
  <si>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</si>
  <si>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</si>
  <si>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</si>
  <si>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</si>
  <si>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</si>
  <si>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</si>
  <si>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</si>
  <si>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</si>
  <si>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</si>
  <si>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</si>
  <si>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</si>
  <si>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</si>
  <si>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</si>
  <si>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</si>
  <si>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</si>
  <si>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</si>
  <si>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</si>
  <si>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</si>
  <si>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</si>
  <si>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</si>
  <si>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</si>
  <si>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</si>
  <si>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</si>
  <si>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</si>
  <si>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</si>
  <si>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</si>
  <si>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</si>
  <si>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</si>
  <si>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</si>
  <si>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</si>
  <si>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</si>
  <si>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</si>
  <si>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</si>
  <si>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</si>
  <si>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</si>
  <si>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</si>
  <si>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</si>
  <si>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</si>
  <si>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</si>
  <si>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</si>
  <si>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</si>
  <si>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</si>
  <si>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</si>
  <si>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</si>
  <si>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</si>
  <si>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</si>
  <si>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</si>
  <si>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</si>
  <si>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</si>
  <si>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</si>
  <si>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</si>
  <si>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</si>
  <si>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</si>
  <si>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</si>
  <si>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</si>
  <si>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</si>
  <si>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</si>
  <si>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</si>
  <si>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</si>
  <si>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</si>
  <si>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</si>
  <si>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</si>
  <si>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</si>
  <si>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</si>
  <si>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</si>
  <si>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</si>
  <si>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</si>
  <si>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</si>
  <si>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</si>
  <si>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</si>
  <si>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</si>
  <si>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</si>
  <si>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</si>
  <si>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</si>
  <si>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</si>
  <si>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</si>
  <si>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</si>
  <si>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</si>
  <si>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</si>
  <si>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</si>
  <si>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</si>
  <si>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</si>
  <si>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</si>
  <si>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</si>
  <si>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</si>
  <si>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</si>
  <si>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</si>
  <si>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</si>
  <si>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</si>
  <si>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</si>
  <si>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</si>
  <si>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</si>
  <si>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</si>
  <si>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</si>
  <si>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</si>
  <si>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</si>
  <si>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</si>
  <si>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</si>
  <si>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</si>
  <si>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</si>
  <si>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</si>
  <si>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</si>
  <si>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</si>
  <si>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</si>
  <si>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</si>
  <si>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</si>
  <si>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</si>
  <si>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</si>
  <si>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</si>
  <si>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</si>
  <si>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</si>
  <si>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</si>
  <si>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</si>
  <si>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</si>
  <si>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</si>
  <si>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</si>
  <si>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</si>
  <si>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</si>
  <si>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</si>
  <si>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</si>
  <si>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</si>
  <si>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</si>
  <si>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</si>
  <si>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</si>
  <si>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</si>
  <si>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</si>
  <si>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</si>
  <si>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</si>
  <si>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</si>
  <si>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</si>
  <si>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</si>
  <si>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</si>
  <si>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</si>
  <si>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</si>
  <si>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</si>
  <si>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</si>
  <si>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</si>
  <si>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</si>
  <si>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</si>
  <si>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</si>
  <si>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</si>
  <si>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</si>
  <si>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</si>
  <si>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</si>
  <si>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</si>
  <si>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</si>
  <si>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</si>
  <si>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</si>
  <si>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</si>
  <si>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</si>
  <si>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</si>
  <si>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</si>
  <si>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</si>
  <si>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</si>
  <si>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</si>
  <si>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</si>
  <si>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</si>
  <si>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</si>
  <si>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</si>
  <si>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</si>
  <si>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</si>
  <si>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</si>
  <si>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</si>
  <si>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</si>
  <si>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</si>
  <si>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</si>
  <si>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</si>
  <si>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</si>
  <si>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</si>
  <si>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</si>
  <si>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</si>
  <si>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</si>
  <si>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</si>
  <si>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</si>
  <si>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</si>
  <si>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</si>
  <si>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</si>
  <si>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</si>
  <si>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</si>
  <si>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</si>
  <si>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</si>
  <si>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</si>
  <si>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</si>
  <si>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</si>
  <si>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</si>
  <si>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</si>
  <si>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</si>
  <si>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</si>
  <si>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</si>
  <si>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</si>
  <si>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</si>
  <si>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</si>
  <si>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</si>
  <si>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</si>
  <si>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</si>
  <si>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</si>
  <si>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</si>
  <si>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</si>
  <si>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</si>
  <si>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</si>
  <si>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</si>
  <si>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</si>
  <si>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</si>
  <si>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</si>
  <si>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</si>
  <si>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</si>
  <si>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</si>
  <si>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</si>
  <si>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</si>
  <si>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</si>
  <si>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</si>
  <si>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</si>
  <si>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</si>
  <si>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</si>
  <si>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</si>
  <si>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</si>
  <si>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</si>
  <si>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</si>
  <si>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</si>
  <si>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</si>
  <si>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</si>
  <si>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</si>
  <si>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</si>
  <si>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</si>
  <si>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</si>
  <si>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</si>
  <si>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</si>
  <si>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</si>
  <si>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</si>
  <si>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</si>
  <si>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</si>
  <si>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</si>
  <si>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</si>
  <si>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</si>
  <si>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</si>
  <si>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</si>
  <si>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</si>
  <si>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</si>
  <si>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</si>
  <si>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</si>
  <si>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</si>
  <si>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</si>
  <si>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</si>
  <si>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</si>
  <si>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</si>
  <si>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</si>
  <si>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</si>
  <si>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</si>
  <si>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</si>
  <si>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</si>
  <si>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</si>
  <si>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</si>
  <si>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</si>
  <si>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</si>
  <si>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</si>
  <si>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</si>
  <si>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</si>
  <si>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</si>
  <si>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</si>
  <si>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</si>
  <si>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</si>
  <si>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</si>
  <si>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</si>
  <si>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</si>
  <si>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</si>
  <si>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</si>
  <si>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</si>
  <si>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</si>
  <si>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</si>
  <si>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</si>
  <si>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</si>
  <si>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</si>
  <si>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</si>
  <si>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</si>
  <si>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</si>
  <si>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</si>
  <si>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</si>
  <si>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</si>
  <si>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</si>
  <si>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</si>
  <si>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</si>
  <si>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</si>
  <si>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</si>
  <si>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</si>
  <si>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</si>
  <si>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</si>
  <si>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</si>
  <si>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</si>
  <si>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</si>
  <si>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</si>
  <si>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</si>
  <si>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</si>
  <si>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</si>
  <si>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</si>
  <si>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</si>
  <si>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</si>
  <si>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</si>
  <si>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</si>
  <si>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</si>
  <si>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</si>
  <si>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</si>
  <si>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</si>
  <si>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</si>
  <si>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</si>
  <si>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</si>
  <si>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</si>
  <si>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</si>
  <si>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</si>
  <si>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</si>
  <si>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</si>
  <si>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</si>
  <si>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</si>
  <si>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</si>
  <si>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</si>
  <si>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</si>
  <si>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</si>
  <si>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</si>
  <si>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</si>
  <si>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</si>
  <si>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</si>
  <si>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</si>
  <si>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</si>
  <si>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</si>
  <si>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</si>
  <si>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</si>
  <si>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</si>
  <si>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</si>
  <si>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</si>
  <si>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</si>
  <si>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</si>
  <si>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</si>
  <si>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</si>
  <si>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</si>
  <si>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</si>
  <si>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</si>
  <si>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</si>
  <si>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</si>
  <si>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</si>
  <si>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</si>
  <si>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</si>
  <si>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</si>
  <si>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</si>
  <si>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</si>
  <si>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</si>
  <si>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</si>
  <si>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</si>
  <si>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</si>
  <si>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</si>
  <si>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</si>
  <si>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</si>
  <si>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</si>
  <si>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</si>
  <si>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</si>
  <si>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</si>
  <si>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</si>
  <si>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</si>
  <si>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</si>
  <si>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</si>
  <si>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</si>
  <si>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</si>
  <si>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</si>
  <si>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</si>
  <si>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</si>
  <si>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</si>
  <si>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</si>
  <si>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</si>
  <si>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</si>
  <si>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</si>
  <si>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</si>
  <si>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</si>
  <si>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</si>
  <si>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</si>
  <si>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</si>
  <si>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</si>
  <si>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</si>
  <si>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</si>
  <si>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</si>
  <si>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</si>
  <si>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</si>
  <si>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</si>
  <si>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</si>
  <si>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</si>
  <si>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</si>
  <si>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</si>
  <si>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</si>
  <si>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</si>
  <si>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</si>
  <si>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</si>
  <si>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</si>
  <si>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</si>
  <si>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</si>
  <si>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</si>
  <si>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</si>
  <si>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</si>
  <si>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</si>
  <si>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</si>
  <si>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</si>
  <si>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</si>
  <si>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</si>
  <si>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</si>
  <si>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</si>
  <si>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</si>
  <si>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</si>
  <si>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</si>
  <si>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</si>
  <si>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</si>
  <si>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</si>
  <si>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</si>
  <si>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</si>
  <si>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</si>
  <si>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</si>
  <si>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</si>
  <si>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</si>
  <si>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</si>
  <si>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</si>
  <si>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</si>
  <si>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</si>
  <si>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</si>
  <si>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</si>
  <si>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</si>
  <si>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</si>
  <si>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</si>
  <si>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</si>
  <si>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</si>
  <si>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</si>
  <si>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</si>
  <si>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</si>
  <si>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</si>
  <si>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</si>
  <si>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</si>
  <si>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</si>
  <si>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</si>
  <si>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</si>
  <si>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</si>
  <si>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</si>
  <si>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</si>
  <si>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</si>
  <si>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</si>
  <si>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</si>
  <si>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</si>
  <si>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</si>
  <si>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</si>
  <si>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</si>
  <si>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</si>
  <si>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</si>
  <si>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</si>
  <si>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</si>
  <si>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</si>
  <si>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</si>
  <si>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</si>
  <si>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</si>
  <si>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</si>
  <si>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</si>
  <si>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</si>
  <si>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</si>
  <si>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</si>
  <si>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</si>
  <si>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</si>
  <si>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</si>
  <si>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</si>
  <si>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</si>
  <si>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</si>
  <si>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</si>
  <si>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</si>
  <si>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</si>
  <si>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</si>
  <si>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</si>
  <si>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</si>
  <si>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</si>
  <si>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</si>
  <si>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</si>
  <si>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</si>
  <si>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</si>
  <si>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</si>
  <si>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</si>
  <si>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</si>
  <si>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</si>
  <si>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</si>
  <si>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</si>
  <si>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</si>
  <si>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</si>
  <si>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</si>
  <si>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</si>
  <si>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</si>
  <si>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</si>
  <si>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</si>
  <si>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</si>
  <si>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</si>
  <si>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</si>
  <si>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</si>
  <si>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</si>
  <si>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</si>
  <si>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</si>
  <si>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</si>
  <si>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</si>
  <si>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</si>
  <si>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</si>
  <si>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</si>
  <si>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</si>
  <si>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</si>
  <si>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</si>
  <si>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</si>
  <si>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</si>
  <si>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</si>
  <si>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</si>
  <si>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</si>
  <si>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</si>
  <si>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</si>
  <si>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</si>
  <si>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</si>
  <si>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</si>
  <si>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</si>
  <si>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</si>
  <si>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</si>
  <si>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</si>
  <si>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</si>
  <si>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</si>
  <si>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</si>
  <si>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</si>
  <si>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</si>
  <si>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</si>
  <si>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</si>
  <si>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</si>
  <si>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</si>
  <si>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</si>
  <si>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</si>
  <si>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</si>
  <si>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</si>
  <si>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</si>
  <si>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</si>
  <si>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</si>
  <si>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</si>
  <si>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</si>
  <si>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</si>
  <si>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</si>
  <si>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</si>
  <si>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</si>
  <si>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</si>
  <si>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</si>
  <si>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</si>
  <si>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</si>
  <si>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</si>
  <si>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</si>
  <si>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</si>
  <si>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</si>
  <si>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</si>
  <si>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</si>
  <si>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</si>
  <si>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</si>
  <si>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</si>
  <si>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</si>
  <si>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</si>
  <si>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</si>
  <si>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</si>
  <si>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</si>
  <si>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</si>
  <si>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</si>
  <si>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</si>
  <si>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</si>
  <si>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</si>
  <si>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</si>
  <si>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</si>
  <si>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</si>
  <si>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</si>
  <si>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</si>
  <si>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</si>
  <si>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</si>
  <si>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</si>
  <si>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</si>
  <si>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</si>
  <si>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</si>
  <si>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</si>
  <si>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</si>
  <si>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</si>
  <si>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</si>
  <si>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</si>
  <si>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</si>
  <si>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</si>
  <si>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</si>
  <si>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</si>
  <si>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</si>
  <si>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</si>
  <si>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</si>
  <si>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</si>
  <si>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</si>
  <si>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</si>
  <si>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</si>
  <si>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</si>
  <si>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</si>
  <si>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</si>
  <si>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</si>
  <si>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</si>
  <si>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</si>
  <si>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</si>
  <si>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</si>
  <si>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</si>
  <si>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</si>
  <si>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</si>
  <si>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</si>
  <si>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</si>
  <si>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</si>
  <si>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</si>
  <si>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</si>
  <si>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</si>
  <si>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</si>
  <si>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</si>
  <si>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</si>
  <si>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</si>
  <si>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</si>
  <si>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</si>
  <si>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</si>
  <si>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</si>
  <si>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</si>
  <si>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</si>
  <si>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</si>
  <si>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</si>
  <si>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</si>
  <si>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</si>
  <si>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</si>
  <si>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</si>
  <si>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</si>
  <si>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</si>
  <si>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</si>
  <si>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</si>
  <si>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</si>
  <si>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</si>
  <si>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</si>
  <si>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</si>
  <si>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</si>
  <si>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</si>
  <si>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</si>
  <si>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</si>
  <si>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</si>
  <si>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</si>
  <si>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</si>
  <si>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</si>
  <si>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</si>
  <si>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</si>
  <si>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</si>
  <si>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</si>
  <si>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</si>
  <si>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</si>
  <si>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</si>
  <si>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</si>
  <si>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</si>
  <si>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</si>
  <si>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</si>
  <si>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</si>
  <si>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</si>
  <si>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</si>
  <si>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</si>
  <si>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</si>
  <si>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</si>
  <si>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</si>
  <si>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</si>
  <si>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</si>
  <si>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</si>
  <si>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</si>
  <si>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</si>
  <si>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</si>
  <si>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</si>
  <si>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</si>
  <si>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</si>
  <si>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</si>
  <si>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</si>
  <si>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</si>
  <si>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</si>
  <si>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</si>
  <si>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</si>
  <si>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</si>
  <si>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</si>
  <si>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</si>
  <si>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</si>
  <si>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</si>
  <si>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</si>
  <si>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</si>
  <si>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</si>
  <si>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</si>
  <si>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</si>
  <si>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</si>
  <si>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</si>
  <si>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</si>
  <si>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</si>
  <si>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</si>
  <si>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</si>
  <si>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</si>
  <si>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</si>
  <si>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</si>
  <si>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</si>
  <si>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</si>
  <si>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</si>
  <si>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</si>
  <si>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</si>
  <si>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</si>
  <si>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</si>
  <si>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</si>
  <si>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</si>
  <si>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</si>
  <si>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</si>
  <si>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</si>
  <si>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</si>
  <si>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</si>
  <si>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</si>
  <si>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</si>
  <si>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</si>
  <si>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</si>
  <si>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</si>
  <si>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</si>
  <si>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</si>
  <si>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</si>
  <si>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</si>
  <si>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</si>
  <si>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</si>
  <si>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</si>
  <si>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</si>
  <si>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</si>
  <si>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</si>
  <si>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</si>
  <si>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</si>
  <si>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</si>
  <si>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</si>
  <si>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</si>
  <si>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</si>
  <si>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</si>
  <si>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</si>
  <si>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</si>
  <si>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</si>
  <si>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</si>
  <si>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</si>
  <si>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</si>
  <si>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</si>
  <si>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</si>
  <si>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</si>
  <si>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</si>
  <si>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</si>
  <si>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</si>
  <si>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</si>
  <si>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</si>
  <si>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</si>
  <si>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</si>
  <si>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</si>
  <si>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</si>
  <si>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</si>
  <si>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</si>
  <si>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</si>
  <si>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</si>
  <si>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</si>
  <si>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</si>
  <si>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</si>
  <si>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</si>
  <si>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</si>
  <si>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</si>
  <si>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</si>
  <si>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</si>
  <si>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</si>
  <si>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</si>
  <si>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</si>
  <si>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</si>
  <si>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</si>
  <si>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</si>
  <si>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</si>
  <si>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</si>
  <si>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</si>
  <si>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</si>
  <si>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</si>
  <si>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</si>
  <si>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</si>
  <si>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</si>
  <si>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</si>
  <si>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</si>
  <si>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</si>
  <si>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</si>
  <si>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</si>
  <si>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</si>
  <si>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</si>
  <si>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</si>
  <si>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</si>
  <si>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</si>
  <si>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</si>
  <si>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</si>
  <si>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</si>
  <si>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</si>
  <si>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</si>
  <si>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</si>
  <si>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</si>
  <si>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</si>
  <si>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</si>
  <si>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</si>
  <si>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</si>
  <si>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</si>
  <si>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</si>
  <si>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</si>
  <si>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</si>
  <si>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</si>
  <si>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</si>
  <si>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</si>
  <si>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</si>
  <si>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</si>
  <si>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</si>
  <si>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</si>
  <si>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</si>
  <si>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</si>
  <si>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</si>
  <si>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</si>
  <si>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</si>
  <si>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</si>
  <si>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</si>
  <si>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</si>
  <si>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</si>
  <si>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</si>
  <si>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</si>
  <si>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</si>
  <si>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</si>
  <si>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</si>
  <si>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</si>
  <si>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</si>
  <si>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</si>
  <si>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</si>
  <si>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</si>
  <si>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</si>
  <si>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</si>
  <si>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</si>
  <si>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</si>
  <si>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</si>
  <si>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</si>
  <si>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</si>
  <si>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</si>
  <si>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</si>
  <si>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</si>
  <si>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</si>
  <si>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</si>
  <si>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</si>
  <si>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</si>
  <si>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</si>
  <si>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</si>
  <si>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</si>
  <si>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</si>
  <si>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</si>
  <si>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</si>
  <si>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</si>
  <si>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</si>
  <si>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</si>
  <si>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</si>
  <si>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</si>
  <si>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</si>
  <si>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</si>
  <si>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</si>
  <si>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</si>
  <si>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</si>
  <si>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</si>
  <si>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</si>
  <si>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</si>
  <si>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</si>
  <si>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</si>
  <si>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</si>
  <si>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</si>
  <si>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</si>
  <si>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</si>
  <si>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</si>
  <si>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</si>
  <si>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</si>
  <si>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</si>
  <si>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</si>
  <si>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</si>
  <si>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</si>
  <si>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</si>
  <si>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</si>
  <si>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</si>
  <si>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</si>
  <si>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</si>
  <si>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</si>
  <si>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</si>
  <si>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</si>
  <si>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</si>
  <si>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</si>
  <si>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</si>
  <si>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</si>
  <si>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</si>
  <si>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</si>
  <si>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</si>
  <si>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</si>
  <si>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</si>
  <si>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</si>
  <si>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</si>
  <si>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</si>
  <si>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</si>
  <si>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</si>
  <si>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</si>
  <si>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</si>
  <si>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</si>
  <si>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</si>
  <si>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</si>
  <si>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</si>
  <si>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</si>
  <si>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</si>
  <si>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</si>
  <si>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</si>
  <si>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</si>
  <si>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</si>
  <si>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</si>
  <si>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</si>
  <si>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</si>
  <si>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</si>
  <si>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</si>
  <si>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</si>
  <si>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</si>
  <si>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</si>
  <si>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</si>
  <si>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</si>
  <si>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</si>
  <si>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</si>
  <si>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</si>
  <si>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</si>
  <si>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</si>
  <si>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</si>
  <si>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</si>
  <si>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</si>
  <si>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</si>
  <si>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</si>
  <si>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</si>
  <si>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</si>
  <si>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</si>
  <si>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</si>
  <si>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</si>
  <si>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</si>
  <si>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</si>
  <si>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</si>
  <si>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</si>
  <si>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</si>
  <si>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</si>
  <si>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</si>
  <si>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</si>
  <si>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</si>
  <si>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</si>
  <si>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</si>
  <si>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</si>
  <si>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</si>
  <si>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</si>
  <si>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</si>
  <si>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</si>
  <si>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</si>
  <si>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</si>
  <si>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</si>
  <si>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</si>
  <si>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</si>
  <si>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</si>
  <si>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</si>
  <si>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</si>
  <si>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</si>
  <si>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</si>
  <si>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</si>
  <si>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</si>
  <si>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</si>
  <si>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</si>
  <si>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</si>
  <si>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</si>
  <si>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</si>
  <si>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</si>
  <si>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</si>
  <si>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</si>
  <si>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</si>
  <si>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</si>
  <si>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</si>
  <si>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</si>
  <si>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</si>
  <si>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</si>
  <si>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</si>
  <si>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</si>
  <si>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</si>
  <si>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</si>
  <si>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</si>
  <si>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</si>
  <si>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</si>
  <si>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</si>
  <si>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</si>
  <si>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</si>
  <si>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</si>
  <si>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</si>
  <si>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</si>
  <si>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</si>
  <si>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</si>
  <si>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</si>
  <si>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</si>
  <si>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</si>
  <si>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</si>
  <si>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</si>
  <si>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</si>
  <si>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</si>
  <si>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</si>
  <si>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</si>
  <si>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</si>
  <si>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</si>
  <si>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</si>
  <si>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</si>
  <si>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</si>
  <si>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</si>
  <si>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</si>
  <si>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</si>
  <si>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</si>
  <si>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</si>
  <si>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</si>
  <si>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</si>
  <si>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</si>
  <si>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</si>
  <si>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</si>
  <si>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</si>
  <si>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</si>
  <si>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</si>
  <si>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</si>
  <si>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</si>
  <si>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</si>
  <si>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</si>
  <si>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</si>
  <si>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</si>
  <si>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</si>
  <si>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</si>
  <si>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</si>
  <si>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</si>
  <si>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</si>
  <si>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</si>
  <si>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</si>
  <si>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</si>
  <si>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</si>
  <si>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</si>
  <si>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</si>
  <si>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</si>
  <si>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</si>
  <si>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</si>
  <si>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</si>
  <si>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</si>
  <si>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</si>
  <si>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</si>
  <si>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</si>
  <si>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</si>
  <si>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</si>
  <si>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</si>
  <si>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</si>
  <si>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</si>
  <si>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</si>
  <si>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</si>
  <si>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</si>
  <si>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</si>
  <si>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</si>
  <si>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</si>
  <si>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</si>
  <si>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</si>
  <si>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</si>
  <si>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</si>
  <si>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</si>
  <si>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</si>
  <si>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</si>
  <si>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</si>
  <si>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</si>
  <si>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</si>
  <si>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</si>
  <si>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</si>
  <si>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</si>
  <si>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</si>
  <si>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</si>
  <si>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</si>
  <si>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</si>
  <si>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</si>
  <si>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</si>
  <si>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</si>
  <si>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</si>
  <si>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</si>
  <si>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</si>
  <si>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</si>
  <si>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</si>
  <si>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</si>
  <si>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</si>
  <si>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</si>
  <si>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</si>
  <si>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</si>
  <si>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</si>
  <si>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</si>
  <si>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</si>
  <si>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</si>
  <si>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</si>
  <si>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</si>
  <si>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</si>
  <si>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</si>
  <si>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</si>
  <si>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</si>
  <si>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</si>
  <si>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</si>
  <si>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</si>
  <si>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</si>
  <si>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</si>
  <si>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</si>
  <si>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</si>
  <si>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</si>
  <si>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</si>
  <si>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</si>
  <si>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</si>
  <si>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</si>
  <si>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</si>
  <si>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</si>
  <si>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</si>
  <si>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</si>
  <si>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</si>
  <si>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</si>
  <si>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</si>
  <si>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</si>
  <si>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</si>
  <si>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</si>
  <si>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</si>
  <si>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</si>
  <si>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</si>
  <si>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</si>
  <si>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</si>
  <si>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</si>
  <si>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</si>
  <si>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</si>
  <si>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</si>
  <si>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</si>
  <si>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</si>
  <si>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</si>
  <si>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</si>
  <si>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</si>
  <si>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</si>
  <si>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</si>
  <si>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</si>
  <si>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</si>
  <si>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</si>
  <si>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</si>
  <si>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</si>
  <si>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</si>
  <si>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</si>
  <si>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</si>
  <si>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</si>
  <si>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</si>
  <si>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</si>
  <si>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</si>
  <si>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</si>
  <si>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</si>
  <si>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</si>
  <si>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</si>
  <si>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</si>
  <si>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</si>
  <si>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</si>
  <si>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</si>
  <si>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</si>
  <si>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</si>
  <si>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</si>
  <si>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</si>
  <si>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</si>
  <si>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</si>
  <si>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</si>
  <si>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</si>
  <si>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</si>
  <si>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</si>
  <si>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</si>
  <si>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</si>
  <si>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</si>
  <si>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</si>
  <si>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</si>
  <si>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</si>
  <si>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</si>
  <si>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</si>
  <si>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</si>
  <si>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</si>
  <si>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</si>
  <si>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</si>
  <si>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</si>
  <si>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</si>
  <si>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</si>
  <si>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</si>
  <si>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</si>
  <si>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</si>
  <si>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</si>
  <si>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</si>
  <si>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</si>
  <si>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</si>
  <si>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</si>
  <si>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</si>
  <si>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</si>
  <si>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</si>
  <si>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</si>
  <si>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</si>
  <si>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</si>
  <si>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</si>
  <si>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</si>
  <si>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</si>
  <si>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</si>
  <si>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</si>
  <si>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</si>
  <si>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</si>
  <si>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</si>
  <si>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</si>
  <si>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</si>
  <si>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</si>
  <si>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</si>
  <si>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</si>
  <si>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</si>
  <si>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</si>
  <si>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</si>
  <si>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</si>
  <si>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</si>
  <si>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</si>
  <si>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</si>
  <si>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</si>
  <si>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</si>
  <si>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</si>
  <si>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</si>
  <si>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</si>
  <si>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</si>
  <si>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</si>
  <si>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</si>
  <si>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</si>
  <si>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</si>
  <si>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</si>
  <si>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</si>
  <si>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</si>
  <si>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</si>
  <si>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</si>
  <si>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</si>
  <si>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</si>
  <si>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</si>
  <si>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</si>
  <si>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</si>
  <si>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</si>
  <si>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</si>
  <si>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</si>
  <si>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</si>
  <si>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</si>
  <si>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</si>
  <si>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</si>
  <si>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</si>
  <si>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</si>
  <si>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</si>
  <si>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</si>
  <si>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</si>
  <si>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</si>
  <si>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</si>
  <si>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</si>
  <si>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</si>
  <si>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</si>
  <si>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</si>
  <si>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</si>
  <si>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</si>
  <si>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</si>
  <si>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</si>
  <si>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</si>
  <si>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</si>
  <si>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</si>
  <si>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</si>
  <si>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</si>
  <si>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</si>
  <si>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</si>
  <si>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</si>
  <si>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</si>
  <si>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</si>
  <si>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</si>
  <si>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</si>
  <si>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</si>
  <si>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</si>
  <si>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</si>
  <si>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</si>
  <si>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</si>
  <si>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</si>
  <si>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</si>
  <si>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</si>
  <si>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</si>
  <si>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</si>
  <si>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</si>
  <si>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</si>
  <si>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</si>
  <si>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</si>
  <si>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</si>
  <si>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</si>
  <si>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</si>
  <si>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</si>
  <si>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</si>
  <si>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</si>
  <si>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</si>
  <si>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</si>
  <si>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</si>
  <si>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</si>
  <si>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</si>
  <si>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</si>
  <si>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</si>
  <si>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</si>
  <si>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</si>
  <si>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</si>
  <si>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</si>
  <si>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</si>
  <si>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</si>
  <si>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</si>
  <si>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</si>
  <si>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</si>
  <si>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</si>
  <si>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</si>
  <si>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</si>
  <si>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</si>
  <si>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</si>
  <si>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</si>
  <si>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</si>
  <si>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</si>
  <si>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</si>
  <si>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</si>
  <si>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</si>
  <si>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</si>
  <si>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</si>
  <si>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</si>
  <si>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</si>
  <si>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</si>
  <si>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</si>
  <si>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</si>
  <si>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</si>
  <si>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</si>
  <si>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</si>
  <si>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</si>
  <si>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</si>
  <si>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</si>
  <si>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</si>
  <si>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</si>
  <si>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</si>
  <si>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</si>
  <si>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</si>
  <si>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</si>
  <si>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</si>
  <si>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</si>
  <si>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</si>
  <si>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</si>
  <si>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</si>
  <si>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</si>
  <si>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</si>
  <si>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</si>
  <si>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</si>
  <si>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</si>
  <si>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</si>
  <si>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</si>
  <si>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</si>
  <si>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</si>
  <si>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</si>
  <si>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</si>
  <si>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</si>
  <si>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</si>
  <si>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</si>
  <si>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</si>
  <si>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</si>
  <si>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</si>
  <si>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</si>
  <si>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</si>
  <si>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</si>
  <si>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</si>
  <si>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</si>
  <si>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</si>
  <si>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</si>
  <si>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</si>
  <si>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</si>
  <si>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</si>
  <si>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</si>
  <si>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</si>
  <si>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</si>
  <si>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</si>
  <si>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</si>
  <si>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</si>
  <si>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</si>
  <si>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</si>
  <si>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</si>
  <si>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</si>
  <si>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</si>
  <si>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</si>
  <si>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</si>
  <si>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</si>
  <si>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</si>
  <si>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</si>
  <si>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</si>
  <si>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</si>
  <si>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</si>
  <si>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</si>
  <si>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</si>
  <si>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</si>
  <si>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</si>
  <si>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</si>
  <si>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</si>
  <si>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</si>
  <si>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</si>
  <si>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</si>
  <si>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</si>
  <si>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</si>
  <si>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</si>
  <si>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</si>
  <si>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</si>
  <si>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</si>
  <si>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</si>
  <si>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</si>
  <si>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</si>
  <si>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</si>
  <si>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</si>
  <si>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</si>
  <si>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</si>
  <si>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</si>
  <si>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</si>
  <si>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</si>
  <si>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</si>
  <si>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</si>
  <si>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</si>
  <si>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</si>
  <si>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</si>
  <si>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</si>
  <si>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</si>
  <si>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</si>
  <si>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</si>
  <si>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</si>
  <si>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</si>
  <si>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</si>
  <si>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</si>
  <si>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</si>
  <si>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</si>
  <si>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</si>
  <si>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</si>
  <si>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</si>
  <si>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</si>
  <si>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</si>
  <si>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</si>
  <si>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</si>
  <si>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</si>
  <si>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</si>
  <si>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</si>
  <si>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</si>
  <si>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</si>
  <si>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</si>
  <si>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</si>
  <si>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</si>
  <si>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</si>
  <si>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</si>
  <si>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</si>
  <si>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</si>
  <si>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</si>
  <si>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</si>
  <si>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</si>
  <si>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</si>
  <si>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</si>
  <si>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</si>
  <si>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</si>
  <si>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</si>
  <si>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</si>
  <si>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</si>
  <si>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</si>
  <si>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</si>
  <si>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</si>
  <si>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</si>
  <si>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</si>
  <si>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</si>
  <si>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</si>
  <si>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</si>
  <si>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</si>
  <si>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</si>
  <si>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</si>
  <si>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</si>
  <si>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</si>
  <si>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</si>
  <si>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</si>
  <si>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</si>
  <si>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</si>
  <si>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</si>
  <si>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</si>
  <si>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</si>
  <si>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</si>
  <si>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</si>
  <si>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</si>
  <si>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</si>
  <si>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</si>
  <si>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</si>
  <si>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</si>
  <si>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</si>
  <si>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</si>
  <si>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</si>
  <si>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</si>
  <si>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</si>
  <si>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</si>
  <si>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</si>
  <si>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</si>
  <si>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</si>
  <si>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</si>
  <si>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</si>
  <si>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</si>
  <si>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</si>
  <si>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</si>
  <si>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</si>
  <si>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</si>
  <si>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</si>
  <si>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</si>
  <si>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</si>
  <si>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</si>
  <si>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</si>
  <si>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</si>
  <si>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</si>
  <si>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</si>
  <si>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</si>
  <si>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</si>
  <si>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</si>
  <si>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</si>
  <si>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</si>
  <si>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</si>
  <si>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</si>
  <si>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</si>
  <si>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</si>
  <si>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</si>
  <si>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</si>
  <si>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</si>
  <si>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</si>
  <si>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</si>
  <si>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</si>
  <si>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</si>
  <si>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</si>
  <si>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</si>
  <si>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</si>
  <si>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</si>
  <si>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</si>
  <si>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</si>
  <si>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</si>
  <si>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</si>
  <si>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</si>
  <si>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</si>
  <si>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</si>
  <si>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</si>
  <si>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</si>
  <si>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</si>
  <si>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</si>
  <si>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</si>
  <si>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</si>
  <si>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</si>
  <si>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</si>
  <si>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</si>
  <si>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</si>
  <si>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</si>
  <si>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</si>
  <si>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</si>
  <si>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</si>
  <si>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</si>
  <si>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</si>
  <si>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</si>
  <si>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</si>
  <si>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</si>
  <si>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</si>
  <si>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</si>
  <si>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</si>
  <si>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</si>
  <si>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</si>
  <si>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</si>
  <si>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</si>
  <si>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</si>
  <si>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</si>
  <si>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</si>
  <si>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</si>
  <si>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</si>
  <si>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</si>
  <si>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</si>
  <si>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</si>
  <si>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</si>
  <si>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</si>
  <si>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</si>
  <si>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</si>
  <si>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</si>
  <si>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</si>
  <si>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</si>
  <si>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</si>
  <si>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</si>
  <si>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</si>
  <si>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</si>
  <si>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</si>
  <si>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</si>
  <si>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</si>
  <si>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</si>
  <si>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</si>
  <si>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</si>
  <si>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</si>
  <si>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</si>
  <si>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</si>
  <si>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</si>
  <si>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</si>
  <si>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</si>
  <si>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</si>
  <si>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</si>
  <si>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</si>
  <si>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</si>
  <si>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</si>
  <si>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</si>
  <si>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</si>
  <si>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</si>
  <si>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</si>
  <si>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</si>
  <si>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</si>
  <si>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</si>
  <si>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</si>
  <si>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</si>
  <si>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</si>
  <si>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</si>
  <si>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</si>
  <si>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</si>
  <si>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</si>
  <si>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</si>
  <si>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</si>
  <si>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</si>
  <si>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</si>
  <si>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</si>
  <si>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</si>
  <si>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</si>
  <si>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</si>
  <si>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</si>
  <si>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</si>
  <si>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</si>
  <si>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</si>
  <si>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</si>
  <si>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</si>
  <si>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</si>
  <si>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</si>
  <si>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</si>
  <si>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</si>
  <si>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</si>
  <si>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</si>
  <si>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</si>
  <si>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</si>
  <si>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</si>
  <si>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</si>
  <si>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</si>
  <si>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</si>
  <si>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</si>
  <si>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</si>
  <si>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</si>
  <si>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</si>
  <si>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</si>
  <si>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</si>
  <si>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</si>
  <si>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</si>
  <si>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</si>
  <si>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</si>
  <si>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</si>
  <si>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</si>
  <si>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</si>
  <si>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</si>
  <si>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</si>
  <si>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</si>
  <si>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</si>
  <si>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</si>
  <si>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</si>
  <si>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</si>
  <si>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</si>
  <si>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</si>
  <si>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</si>
  <si>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</si>
  <si>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</si>
  <si>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</si>
  <si>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</si>
  <si>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</si>
  <si>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</si>
  <si>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</si>
  <si>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</si>
  <si>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</si>
  <si>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</si>
  <si>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</si>
  <si>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</si>
  <si>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</si>
  <si>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</si>
  <si>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</si>
  <si>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</si>
  <si>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</si>
  <si>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</si>
  <si>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</si>
  <si>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</si>
  <si>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</si>
  <si>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</si>
  <si>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</si>
  <si>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</si>
  <si>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</si>
  <si>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</si>
  <si>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</si>
  <si>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</si>
  <si>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</si>
  <si>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</si>
  <si>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</si>
  <si>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</si>
  <si>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</si>
  <si>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</si>
  <si>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</si>
  <si>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</si>
  <si>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</si>
  <si>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</si>
  <si>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</si>
  <si>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</si>
  <si>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</si>
  <si>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</si>
  <si>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</si>
  <si>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</si>
  <si>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</si>
  <si>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</si>
  <si>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</si>
  <si>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</si>
  <si>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</si>
  <si>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</si>
  <si>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</si>
  <si>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</si>
  <si>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</si>
  <si>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</si>
  <si>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</si>
  <si>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</si>
  <si>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</si>
  <si>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</si>
  <si>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</si>
  <si>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</si>
  <si>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</si>
  <si>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</si>
  <si>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</si>
  <si>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</si>
  <si>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</si>
  <si>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</si>
  <si>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</si>
  <si>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</si>
  <si>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</si>
  <si>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</si>
  <si>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</si>
  <si>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</si>
  <si>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</si>
  <si>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</si>
  <si>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</si>
  <si>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</si>
  <si>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</si>
  <si>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</si>
  <si>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</si>
  <si>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</si>
  <si>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</si>
  <si>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</si>
  <si>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</si>
  <si>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</si>
  <si>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</si>
  <si>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</si>
  <si>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</si>
  <si>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</si>
  <si>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</si>
  <si>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</si>
  <si>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</si>
  <si>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</si>
  <si>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</si>
  <si>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</si>
  <si>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</si>
  <si>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</si>
  <si>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</si>
  <si>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</si>
  <si>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</si>
  <si>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</si>
  <si>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</si>
  <si>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</si>
  <si>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</si>
  <si>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</si>
  <si>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</si>
  <si>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</si>
  <si>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</si>
  <si>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</si>
  <si>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</si>
  <si>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</si>
  <si>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</si>
  <si>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</si>
  <si>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</si>
  <si>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</si>
  <si>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</si>
  <si>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</si>
  <si>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</si>
  <si>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</si>
  <si>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</si>
  <si>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</si>
  <si>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</si>
  <si>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</si>
  <si>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</si>
  <si>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</si>
  <si>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</si>
  <si>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</si>
  <si>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</si>
  <si>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</si>
  <si>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</si>
  <si>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</si>
  <si>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</si>
  <si>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</si>
  <si>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</si>
  <si>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</si>
  <si>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</si>
  <si>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</si>
  <si>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</si>
  <si>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</si>
  <si>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</si>
  <si>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</si>
  <si>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</si>
  <si>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</si>
  <si>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</si>
  <si>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</si>
  <si>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</si>
  <si>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</si>
  <si>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</si>
  <si>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</si>
  <si>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</si>
  <si>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</si>
  <si>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</si>
  <si>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</si>
  <si>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</si>
  <si>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</si>
  <si>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</si>
  <si>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</si>
  <si>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</si>
  <si>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</si>
  <si>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</si>
  <si>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</si>
  <si>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</si>
  <si>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</si>
  <si>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</si>
  <si>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</si>
  <si>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</si>
  <si>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</si>
  <si>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</si>
  <si>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</si>
  <si>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</si>
  <si>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</si>
  <si>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</si>
  <si>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</si>
  <si>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</si>
  <si>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</si>
  <si>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</si>
  <si>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</si>
  <si>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</si>
  <si>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</si>
  <si>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</si>
  <si>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</si>
  <si>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</si>
  <si>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</si>
  <si>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</si>
  <si>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</si>
  <si>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</si>
  <si>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</si>
  <si>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</si>
  <si>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</si>
  <si>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</si>
  <si>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</si>
  <si>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</si>
  <si>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</si>
  <si>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</si>
  <si>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</si>
  <si>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</si>
  <si>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</si>
  <si>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</si>
  <si>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</si>
  <si>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</si>
  <si>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</si>
  <si>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</si>
  <si>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</si>
  <si>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</si>
  <si>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</si>
  <si>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</si>
  <si>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</si>
  <si>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</si>
  <si>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</si>
  <si>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</si>
  <si>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</si>
  <si>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</si>
  <si>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</si>
  <si>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</si>
  <si>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</si>
  <si>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</si>
  <si>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</si>
  <si>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</si>
  <si>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</si>
  <si>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</si>
  <si>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</si>
  <si>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</si>
  <si>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</si>
  <si>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</si>
  <si>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</si>
  <si>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</si>
  <si>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</si>
  <si>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</si>
  <si>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</si>
  <si>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</si>
  <si>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</si>
  <si>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</si>
  <si>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</si>
  <si>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</si>
  <si>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</si>
  <si>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</si>
  <si>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</si>
  <si>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</si>
  <si>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</si>
  <si>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</si>
  <si>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</si>
  <si>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</si>
  <si>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</si>
  <si>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</si>
  <si>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</si>
  <si>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</si>
  <si>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</si>
  <si>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</si>
  <si>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</si>
  <si>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</si>
  <si>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</si>
  <si>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</si>
  <si>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</si>
  <si>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</si>
  <si>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</si>
  <si>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</si>
  <si>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</si>
  <si>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</si>
  <si>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</si>
  <si>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</si>
  <si>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</si>
  <si>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</si>
  <si>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</si>
  <si>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</si>
  <si>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</si>
  <si>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</si>
  <si>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</si>
  <si>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</si>
  <si>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</si>
  <si>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</si>
  <si>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</si>
  <si>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</si>
  <si>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</si>
  <si>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</si>
  <si>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</si>
  <si>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</si>
  <si>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</si>
  <si>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</si>
  <si>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</si>
  <si>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</si>
  <si>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</si>
  <si>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</si>
  <si>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</si>
  <si>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</si>
  <si>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</si>
  <si>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</si>
  <si>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</si>
  <si>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</si>
  <si>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</si>
  <si>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</si>
  <si>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</si>
  <si>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</si>
  <si>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</si>
  <si>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</si>
  <si>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</si>
  <si>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</si>
  <si>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</si>
  <si>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</si>
  <si>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</si>
  <si>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</si>
  <si>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</si>
  <si>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</si>
  <si>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</si>
  <si>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</si>
  <si>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</si>
  <si>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</si>
  <si>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</si>
  <si>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</si>
  <si>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</si>
  <si>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</si>
  <si>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</si>
  <si>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</si>
  <si>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</si>
  <si>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</si>
  <si>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</si>
  <si>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</si>
  <si>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</si>
  <si>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</si>
  <si>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</si>
  <si>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</si>
  <si>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</si>
  <si>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</si>
  <si>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</si>
  <si>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</si>
  <si>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</si>
  <si>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</si>
  <si>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</si>
  <si>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</si>
  <si>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</si>
  <si>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</si>
  <si>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</si>
  <si>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</si>
  <si>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</si>
  <si>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</si>
  <si>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</si>
  <si>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</si>
  <si>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</si>
  <si>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</si>
  <si>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</si>
  <si>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</si>
  <si>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</si>
  <si>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</si>
  <si>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</si>
  <si>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</si>
  <si>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</si>
  <si>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</si>
  <si>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</si>
  <si>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</si>
  <si>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</si>
  <si>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</si>
  <si>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</si>
  <si>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</si>
  <si>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</si>
  <si>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</si>
  <si>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</si>
  <si>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</si>
  <si>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</si>
  <si>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</si>
  <si>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</si>
  <si>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</si>
  <si>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</si>
  <si>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</si>
  <si>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</si>
  <si>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</si>
  <si>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</si>
  <si>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</si>
  <si>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</si>
  <si>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</si>
  <si>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</si>
  <si>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</si>
  <si>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</si>
  <si>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</si>
  <si>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</si>
  <si>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</si>
  <si>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</si>
  <si>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</si>
  <si>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</si>
  <si>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</si>
  <si>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</si>
  <si>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</si>
  <si>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</si>
  <si>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</si>
  <si>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</si>
  <si>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</si>
  <si>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</si>
  <si>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</si>
  <si>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</si>
  <si>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</si>
  <si>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</si>
  <si>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</si>
  <si>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</si>
  <si>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</si>
  <si>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</si>
  <si>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</si>
  <si>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</si>
  <si>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</si>
  <si>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</si>
  <si>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</si>
  <si>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</si>
  <si>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</si>
  <si>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</si>
  <si>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</si>
  <si>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</si>
  <si>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</si>
  <si>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</si>
  <si>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</si>
  <si>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</si>
  <si>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</si>
  <si>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</si>
  <si>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</si>
  <si>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</si>
  <si>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</si>
  <si>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</si>
  <si>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</si>
  <si>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</si>
  <si>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</si>
  <si>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</si>
  <si>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</si>
  <si>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</si>
  <si>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</si>
  <si>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</si>
  <si>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</si>
  <si>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</si>
  <si>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</si>
  <si>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</si>
  <si>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</si>
  <si>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</si>
  <si>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</si>
  <si>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</si>
  <si>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</si>
  <si>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</si>
  <si>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</si>
  <si>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</si>
  <si>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</si>
  <si>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</si>
  <si>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</si>
  <si>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</si>
  <si>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</si>
  <si>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</si>
  <si>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</si>
  <si>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</si>
  <si>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</si>
  <si>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</si>
  <si>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</si>
  <si>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</si>
  <si>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</si>
  <si>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</si>
  <si>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</si>
  <si>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</si>
  <si>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</si>
  <si>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</si>
  <si>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</si>
  <si>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</si>
  <si>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</si>
  <si>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</si>
  <si>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</si>
  <si>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</si>
  <si>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</si>
  <si>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</si>
  <si>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</si>
  <si>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</si>
  <si>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</si>
  <si>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</si>
  <si>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</si>
  <si>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</si>
  <si>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</si>
  <si>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</si>
  <si>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</si>
  <si>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</si>
  <si>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</si>
  <si>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</si>
  <si>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</si>
  <si>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</si>
  <si>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</si>
  <si>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</si>
  <si>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</si>
  <si>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</si>
  <si>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</si>
  <si>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</si>
  <si>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</si>
  <si>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</si>
  <si>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</si>
  <si>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</si>
  <si>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</si>
  <si>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</si>
  <si>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</si>
  <si>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</si>
  <si>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</si>
  <si>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</si>
  <si>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</si>
  <si>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</si>
  <si>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</si>
  <si>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</si>
  <si>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</si>
  <si>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</si>
  <si>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</si>
  <si>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</si>
  <si>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</si>
  <si>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</si>
  <si>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</si>
  <si>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</si>
  <si>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</si>
  <si>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</si>
  <si>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</si>
  <si>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</si>
  <si>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</si>
  <si>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</si>
  <si>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</si>
  <si>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</si>
  <si>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</si>
  <si>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</si>
  <si>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</si>
  <si>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</si>
  <si>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</si>
  <si>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</si>
  <si>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</si>
  <si>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</si>
  <si>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</si>
  <si>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</si>
  <si>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</si>
  <si>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</si>
  <si>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</si>
  <si>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</si>
  <si>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</si>
  <si>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</si>
  <si>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</si>
  <si>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</si>
  <si>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</si>
  <si>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</si>
  <si>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</si>
  <si>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</si>
  <si>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</si>
  <si>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</si>
  <si>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</si>
  <si>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</si>
  <si>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</si>
  <si>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</si>
  <si>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</si>
  <si>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</si>
  <si>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</si>
  <si>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</si>
  <si>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</si>
  <si>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</si>
  <si>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</si>
  <si>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</si>
  <si>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</si>
  <si>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</si>
  <si>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</si>
  <si>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</si>
  <si>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</si>
  <si>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</si>
  <si>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</si>
  <si>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</si>
  <si>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</si>
  <si>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</si>
  <si>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</si>
  <si>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</si>
  <si>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</si>
  <si>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</si>
  <si>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</si>
  <si>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</si>
  <si>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</si>
  <si>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</si>
  <si>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</si>
  <si>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</si>
  <si>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</si>
  <si>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</si>
  <si>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</si>
  <si>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</si>
  <si>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</si>
  <si>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</si>
  <si>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</si>
  <si>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</si>
  <si>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</si>
  <si>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</si>
  <si>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</si>
  <si>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</si>
  <si>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</si>
  <si>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</si>
  <si>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</si>
  <si>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</si>
  <si>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</si>
  <si>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</si>
  <si>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</si>
  <si>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</si>
  <si>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</si>
  <si>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</si>
  <si>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</si>
  <si>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</si>
  <si>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</si>
  <si>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</si>
  <si>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</si>
  <si>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</si>
  <si>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</si>
  <si>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</si>
  <si>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</si>
  <si>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</si>
  <si>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</si>
  <si>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</si>
  <si>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</si>
  <si>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</si>
  <si>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</si>
  <si>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</si>
  <si>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</si>
  <si>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</si>
  <si>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</si>
  <si>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</si>
  <si>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</si>
  <si>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</si>
  <si>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</si>
  <si>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</si>
  <si>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</si>
  <si>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</si>
  <si>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</si>
  <si>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</si>
  <si>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</si>
  <si>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</si>
  <si>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</si>
  <si>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</si>
  <si>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</si>
  <si>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</si>
  <si>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</si>
  <si>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</si>
  <si>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</si>
  <si>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</si>
  <si>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</si>
  <si>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</si>
  <si>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</si>
  <si>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</si>
  <si>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</si>
  <si>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</si>
  <si>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</si>
  <si>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</si>
  <si>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</si>
  <si>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</si>
  <si>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</si>
  <si>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</si>
  <si>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</si>
  <si>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</si>
  <si>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</si>
  <si>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</si>
  <si>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</si>
  <si>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</si>
  <si>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</si>
  <si>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</si>
  <si>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</si>
  <si>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</si>
  <si>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</si>
  <si>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</si>
  <si>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</si>
  <si>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</si>
  <si>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</si>
  <si>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</si>
  <si>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</si>
  <si>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</si>
  <si>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</si>
  <si>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</si>
  <si>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</si>
  <si>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</si>
  <si>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</si>
  <si>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</si>
  <si>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</si>
  <si>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</si>
  <si>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</si>
  <si>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</si>
  <si>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</si>
  <si>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</si>
  <si>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</si>
  <si>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</si>
  <si>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</si>
  <si>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</si>
  <si>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</si>
  <si>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</si>
  <si>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</si>
  <si>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</si>
  <si>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</si>
  <si>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</si>
  <si>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</si>
  <si>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</si>
  <si>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</si>
  <si>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</si>
  <si>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</si>
  <si>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</si>
  <si>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</si>
  <si>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</si>
  <si>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</si>
  <si>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</si>
  <si>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</si>
  <si>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</si>
  <si>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</si>
  <si>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</si>
  <si>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</si>
  <si>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</si>
  <si>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</si>
  <si>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</si>
  <si>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</si>
  <si>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</si>
  <si>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</si>
  <si>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</si>
  <si>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</si>
  <si>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</si>
  <si>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</si>
  <si>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</si>
  <si>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</si>
  <si>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</si>
  <si>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</si>
  <si>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</si>
  <si>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</si>
  <si>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</si>
  <si>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</si>
  <si>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</si>
  <si>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</si>
  <si>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</si>
  <si>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</si>
  <si>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</si>
  <si>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</si>
  <si>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</si>
  <si>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</si>
  <si>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</si>
  <si>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</si>
  <si>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</si>
  <si>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</si>
  <si>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</si>
  <si>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</si>
  <si>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</si>
  <si>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</si>
  <si>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</si>
  <si>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</si>
  <si>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</si>
  <si>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</si>
  <si>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</si>
  <si>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</si>
  <si>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</si>
  <si>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</si>
  <si>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</si>
  <si>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</si>
  <si>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</si>
  <si>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</si>
  <si>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</si>
  <si>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</si>
  <si>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</si>
  <si>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</si>
  <si>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</si>
  <si>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</si>
  <si>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</si>
  <si>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</si>
  <si>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</si>
  <si>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</si>
  <si>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</si>
  <si>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</si>
  <si>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</si>
  <si>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</si>
  <si>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</si>
  <si>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</si>
  <si>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</si>
  <si>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</si>
  <si>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</si>
  <si>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</si>
  <si>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</si>
  <si>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</si>
  <si>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</si>
  <si>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</si>
  <si>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</si>
  <si>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</si>
  <si>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</si>
  <si>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</si>
  <si>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</si>
  <si>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</si>
  <si>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</si>
  <si>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</si>
  <si>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</si>
  <si>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</si>
  <si>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</si>
  <si>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</si>
  <si>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</si>
  <si>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</si>
  <si>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</si>
  <si>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</si>
  <si>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</si>
  <si>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</si>
  <si>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</si>
  <si>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</si>
  <si>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</si>
  <si>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</si>
  <si>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</si>
  <si>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</si>
  <si>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</si>
  <si>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</si>
  <si>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</si>
  <si>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</si>
  <si>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</si>
  <si>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</si>
  <si>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</si>
  <si>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</si>
  <si>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</si>
  <si>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</si>
  <si>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</si>
  <si>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</si>
  <si>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</si>
  <si>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</si>
  <si>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</si>
  <si>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</si>
  <si>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</si>
  <si>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</si>
  <si>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</si>
  <si>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</si>
  <si>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</si>
  <si>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</si>
  <si>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</si>
  <si>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</si>
  <si>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</si>
  <si>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</si>
  <si>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</si>
  <si>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</si>
  <si>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</si>
  <si>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</si>
  <si>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</si>
  <si>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</si>
  <si>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</si>
  <si>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</si>
  <si>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</si>
  <si>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</si>
  <si>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</si>
  <si>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</si>
  <si>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</si>
  <si>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</si>
  <si>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</si>
  <si>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</si>
  <si>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</si>
  <si>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</si>
  <si>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</si>
  <si>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</si>
  <si>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</si>
  <si>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</si>
  <si>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</si>
  <si>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</si>
  <si>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</si>
  <si>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</si>
  <si>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</si>
  <si>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</si>
  <si>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</si>
  <si>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</si>
  <si>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</si>
  <si>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</si>
  <si>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</si>
  <si>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</si>
  <si>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</si>
  <si>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</si>
  <si>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</si>
  <si>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</si>
  <si>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</si>
  <si>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</si>
  <si>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</si>
  <si>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</si>
  <si>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</si>
  <si>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</si>
  <si>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</si>
  <si>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</si>
  <si>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</si>
  <si>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</si>
  <si>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</si>
  <si>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</si>
  <si>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</si>
  <si>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</si>
  <si>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</si>
  <si>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</si>
  <si>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</si>
  <si>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</si>
  <si>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</si>
  <si>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</si>
  <si>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</si>
  <si>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</si>
  <si>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</si>
  <si>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</si>
  <si>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</si>
  <si>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</si>
  <si>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</si>
  <si>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</si>
  <si>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</si>
  <si>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</si>
  <si>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</si>
  <si>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</si>
  <si>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</si>
  <si>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</si>
  <si>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</si>
  <si>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</si>
  <si>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</si>
  <si>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</si>
  <si>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</si>
  <si>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</si>
  <si>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</si>
  <si>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</si>
  <si>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</si>
  <si>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</si>
  <si>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</si>
  <si>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</si>
  <si>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</si>
  <si>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</si>
  <si>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</si>
  <si>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</si>
  <si>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</si>
  <si>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</si>
  <si>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</si>
  <si>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</si>
  <si>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</si>
  <si>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</si>
  <si>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</si>
  <si>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</si>
  <si>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</si>
  <si>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</si>
  <si>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</si>
  <si>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</si>
  <si>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</si>
  <si>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</si>
  <si>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</si>
  <si>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</si>
  <si>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</si>
  <si>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</si>
  <si>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</si>
  <si>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</si>
  <si>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</si>
  <si>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</si>
  <si>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</si>
  <si>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</si>
  <si>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</si>
  <si>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</si>
  <si>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</si>
  <si>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</si>
  <si>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</si>
  <si>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</si>
  <si>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</si>
  <si>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</si>
  <si>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</si>
  <si>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</si>
  <si>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</si>
  <si>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</si>
  <si>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</si>
  <si>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</si>
  <si>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</si>
  <si>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</si>
  <si>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</si>
  <si>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</si>
  <si>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</si>
  <si>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</si>
  <si>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</si>
  <si>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</si>
  <si>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</si>
  <si>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</si>
  <si>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</si>
  <si>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</si>
  <si>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</si>
  <si>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</si>
  <si>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</si>
  <si>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</si>
  <si>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</si>
  <si>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</si>
  <si>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</si>
  <si>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</si>
  <si>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</si>
  <si>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</si>
  <si>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</si>
  <si>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</si>
  <si>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</si>
  <si>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</si>
  <si>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</si>
  <si>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</si>
  <si>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</si>
  <si>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</si>
  <si>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</si>
  <si>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</si>
  <si>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</si>
  <si>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</si>
  <si>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</si>
  <si>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</si>
  <si>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</si>
  <si>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</si>
  <si>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</si>
  <si>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</si>
  <si>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</si>
  <si>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</si>
  <si>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</si>
  <si>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</si>
  <si>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</si>
  <si>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</si>
  <si>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</si>
  <si>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</si>
  <si>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</si>
  <si>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</si>
  <si>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</si>
  <si>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</si>
  <si>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</si>
  <si>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</si>
  <si>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</si>
  <si>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</si>
  <si>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</si>
  <si>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</si>
  <si>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</si>
  <si>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</si>
  <si>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</si>
  <si>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</si>
  <si>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</si>
  <si>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</si>
  <si>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</si>
  <si>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</si>
  <si>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</si>
  <si>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</si>
  <si>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</si>
  <si>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</si>
  <si>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</si>
  <si>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</si>
  <si>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</si>
  <si>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</si>
  <si>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</si>
  <si>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</si>
  <si>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</si>
  <si>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</si>
  <si>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</si>
  <si>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</si>
  <si>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</si>
  <si>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</si>
  <si>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</si>
  <si>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</si>
  <si>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</si>
  <si>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</si>
  <si>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</si>
  <si>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</si>
  <si>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</si>
  <si>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</si>
  <si>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</si>
  <si>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</si>
  <si>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</si>
  <si>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</si>
  <si>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</si>
  <si>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</si>
  <si>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</si>
  <si>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</si>
  <si>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</si>
  <si>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</si>
  <si>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</si>
  <si>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</si>
  <si>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</si>
  <si>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</si>
  <si>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</si>
  <si>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</si>
  <si>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</si>
  <si>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</si>
  <si>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</si>
  <si>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</si>
  <si>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</si>
  <si>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</si>
  <si>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</si>
  <si>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</si>
  <si>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</si>
  <si>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</si>
  <si>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</si>
  <si>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</si>
  <si>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</si>
  <si>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</si>
  <si>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</si>
  <si>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</si>
  <si>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</si>
  <si>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</si>
  <si>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</si>
  <si>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</si>
  <si>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</si>
  <si>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</si>
  <si>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</si>
  <si>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</si>
  <si>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</si>
  <si>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</si>
  <si>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</si>
  <si>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</si>
  <si>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</si>
  <si>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</si>
  <si>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</si>
  <si>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</si>
  <si>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</si>
  <si>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</si>
  <si>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</si>
  <si>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</si>
  <si>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</si>
  <si>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</si>
  <si>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</si>
  <si>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</si>
  <si>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</si>
  <si>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</si>
  <si>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</si>
  <si>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</si>
  <si>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</si>
  <si>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</si>
  <si>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</si>
  <si>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</si>
  <si>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</si>
  <si>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</si>
  <si>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</si>
  <si>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</si>
  <si>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</si>
  <si>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</si>
  <si>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</si>
  <si>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</si>
  <si>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</si>
  <si>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</si>
  <si>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</si>
  <si>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</si>
  <si>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</si>
  <si>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</si>
  <si>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</si>
  <si>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</si>
  <si>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</si>
  <si>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</si>
  <si>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</si>
  <si>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</si>
  <si>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</si>
  <si>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</si>
  <si>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</si>
  <si>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</si>
  <si>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</si>
  <si>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</si>
  <si>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</si>
  <si>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</si>
  <si>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</si>
  <si>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</si>
  <si>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</si>
  <si>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</si>
  <si>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</si>
  <si>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</si>
  <si>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</si>
  <si>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</si>
  <si>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</si>
  <si>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</si>
  <si>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</si>
  <si>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</si>
  <si>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</si>
  <si>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</si>
  <si>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</si>
  <si>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</si>
  <si>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</si>
  <si>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</si>
  <si>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</si>
  <si>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</si>
  <si>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</si>
  <si>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</si>
  <si>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</si>
  <si>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</si>
  <si>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</si>
  <si>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</si>
  <si>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</si>
  <si>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</si>
  <si>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</si>
  <si>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</si>
  <si>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</si>
  <si>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</si>
  <si>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</si>
  <si>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</si>
  <si>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</si>
  <si>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</si>
  <si>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</si>
  <si>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</si>
  <si>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</si>
  <si>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</si>
  <si>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</si>
  <si>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</si>
  <si>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</si>
  <si>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</si>
  <si>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</si>
  <si>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</si>
  <si>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</si>
  <si>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</si>
  <si>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</si>
  <si>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</si>
  <si>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</si>
  <si>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</si>
  <si>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</si>
  <si>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</si>
  <si>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</si>
  <si>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</si>
  <si>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</si>
  <si>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</si>
  <si>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</si>
  <si>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</si>
  <si>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</si>
  <si>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</si>
  <si>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</si>
  <si>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</si>
  <si>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</si>
  <si>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</si>
  <si>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</si>
  <si>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</si>
  <si>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</si>
  <si>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</si>
  <si>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</si>
  <si>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</si>
  <si>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</si>
  <si>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</si>
  <si>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</si>
  <si>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</si>
  <si>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</si>
  <si>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</si>
  <si>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</si>
  <si>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</si>
  <si>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</si>
  <si>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</si>
  <si>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</si>
  <si>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</si>
  <si>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</si>
  <si>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</si>
  <si>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</si>
  <si>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</si>
  <si>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</si>
  <si>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</si>
  <si>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</si>
  <si>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</si>
  <si>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</si>
  <si>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</si>
  <si>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</si>
  <si>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</si>
  <si>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</si>
  <si>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</si>
  <si>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</si>
  <si>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</si>
  <si>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</si>
  <si>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</si>
  <si>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</si>
  <si>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</si>
  <si>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</si>
  <si>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</si>
  <si>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</si>
  <si>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</si>
  <si>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</si>
  <si>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</si>
  <si>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</si>
  <si>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</si>
  <si>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</si>
  <si>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</si>
  <si>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</si>
  <si>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</si>
  <si>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</si>
  <si>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</si>
  <si>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</si>
  <si>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</si>
  <si>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</si>
  <si>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</si>
  <si>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</si>
  <si>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</si>
  <si>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</si>
  <si>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</si>
  <si>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</si>
  <si>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</si>
  <si>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</si>
  <si>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</si>
  <si>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</si>
  <si>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</si>
  <si>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</si>
  <si>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</si>
  <si>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</si>
  <si>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</si>
  <si>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</si>
  <si>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</si>
  <si>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</si>
  <si>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</si>
  <si>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</si>
  <si>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</si>
  <si>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</si>
  <si>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</si>
  <si>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</si>
  <si>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</si>
  <si>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</si>
  <si>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</si>
  <si>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</si>
  <si>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</si>
  <si>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</si>
  <si>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</si>
  <si>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</si>
  <si>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</si>
  <si>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</si>
  <si>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</si>
  <si>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</si>
  <si>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</si>
  <si>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</si>
  <si>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</si>
  <si>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</si>
  <si>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</si>
  <si>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</si>
  <si>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</si>
  <si>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</si>
  <si>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</si>
  <si>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</si>
  <si>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</si>
  <si>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</si>
  <si>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</si>
  <si>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</si>
  <si>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</si>
  <si>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</si>
  <si>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</si>
  <si>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</si>
  <si>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</si>
  <si>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</si>
  <si>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</si>
  <si>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</si>
  <si>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</si>
  <si>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</si>
  <si>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</si>
  <si>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</si>
  <si>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</si>
  <si>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</si>
  <si>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</si>
  <si>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</si>
  <si>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</si>
  <si>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</si>
  <si>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</si>
  <si>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</si>
  <si>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</si>
  <si>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</si>
  <si>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</si>
  <si>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</si>
  <si>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</si>
  <si>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</si>
  <si>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</si>
  <si>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</si>
  <si>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</si>
  <si>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</si>
  <si>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</si>
  <si>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</si>
  <si>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</si>
  <si>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</si>
  <si>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</si>
  <si>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</si>
  <si>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</si>
  <si>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</si>
  <si>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</si>
  <si>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</si>
  <si>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</si>
  <si>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</si>
  <si>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</si>
  <si>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</si>
  <si>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</si>
  <si>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</si>
  <si>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</si>
  <si>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</si>
  <si>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</si>
  <si>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</si>
  <si>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</si>
  <si>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</si>
  <si>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</si>
  <si>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</si>
  <si>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</si>
  <si>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</si>
  <si>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</si>
  <si>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</si>
  <si>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</si>
  <si>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</si>
  <si>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</si>
  <si>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</si>
  <si>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</si>
  <si>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</si>
  <si>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</si>
  <si>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</si>
  <si>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</si>
  <si>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</si>
  <si>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</si>
  <si>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</si>
  <si>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</si>
  <si>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</si>
  <si>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</si>
  <si>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</si>
  <si>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</si>
  <si>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</si>
  <si>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</si>
  <si>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</si>
  <si>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</si>
  <si>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</si>
  <si>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</si>
  <si>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</si>
  <si>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</si>
  <si>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</si>
  <si>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</si>
  <si>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</si>
  <si>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</si>
  <si>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</si>
  <si>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</si>
  <si>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</si>
  <si>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</si>
  <si>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</si>
  <si>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</si>
  <si>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</si>
  <si>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</si>
  <si>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</si>
  <si>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</si>
  <si>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</si>
  <si>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</si>
  <si>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</si>
  <si>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</si>
  <si>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</si>
  <si>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</si>
  <si>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</si>
  <si>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</si>
  <si>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</si>
  <si>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</si>
  <si>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</si>
  <si>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</si>
  <si>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</si>
  <si>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</si>
  <si>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</si>
  <si>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</si>
  <si>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</si>
  <si>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</si>
  <si>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</si>
  <si>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</si>
  <si>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</si>
  <si>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</si>
  <si>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</si>
  <si>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</si>
  <si>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</si>
  <si>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</si>
  <si>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</si>
  <si>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</si>
  <si>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</si>
  <si>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</si>
  <si>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</si>
  <si>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</si>
  <si>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</si>
  <si>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</si>
  <si>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</si>
  <si>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</si>
  <si>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</si>
  <si>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</si>
  <si>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</si>
  <si>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</si>
  <si>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</si>
  <si>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</si>
  <si>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</si>
  <si>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</si>
  <si>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</si>
  <si>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</si>
  <si>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</si>
  <si>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</si>
  <si>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</si>
  <si>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</si>
  <si>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</si>
  <si>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</si>
  <si>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</si>
  <si>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</si>
  <si>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</si>
  <si>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</si>
  <si>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</si>
  <si>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</si>
  <si>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</si>
  <si>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</si>
  <si>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</si>
  <si>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</si>
  <si>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</si>
  <si>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</si>
  <si>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</si>
  <si>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</si>
  <si>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</si>
  <si>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</si>
  <si>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</si>
  <si>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</si>
  <si>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</si>
  <si>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</si>
  <si>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</si>
  <si>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</si>
  <si>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</si>
  <si>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</si>
  <si>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</si>
  <si>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</si>
  <si>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</si>
  <si>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</si>
  <si>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</si>
  <si>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</si>
  <si>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</si>
  <si>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</si>
  <si>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</si>
  <si>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</si>
  <si>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</si>
  <si>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</si>
  <si>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</si>
  <si>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</si>
  <si>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</si>
  <si>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</si>
  <si>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</si>
  <si>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</si>
  <si>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</si>
  <si>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</si>
  <si>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</si>
  <si>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</si>
  <si>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</si>
  <si>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</si>
  <si>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</si>
  <si>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</si>
  <si>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</si>
  <si>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</si>
  <si>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</si>
  <si>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</si>
  <si>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</si>
  <si>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</si>
  <si>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</si>
  <si>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</si>
  <si>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</si>
  <si>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</si>
  <si>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</si>
  <si>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</si>
  <si>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</si>
  <si>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</si>
  <si>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</si>
  <si>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</si>
  <si>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</si>
  <si>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</si>
  <si>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</si>
  <si>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</si>
  <si>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</si>
  <si>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</si>
  <si>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</si>
  <si>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</si>
  <si>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</si>
  <si>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</si>
  <si>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</si>
  <si>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</si>
  <si>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</si>
  <si>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</si>
  <si>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</si>
  <si>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</si>
  <si>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</si>
  <si>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</si>
  <si>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</si>
  <si>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</si>
  <si>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</si>
  <si>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</si>
  <si>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</si>
  <si>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</si>
  <si>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</si>
  <si>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</si>
  <si>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</si>
  <si>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</si>
  <si>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</si>
  <si>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</si>
  <si>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</si>
  <si>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</si>
  <si>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</si>
  <si>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</si>
  <si>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</si>
  <si>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</si>
  <si>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</si>
  <si>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</si>
  <si>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</si>
  <si>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</si>
  <si>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</si>
  <si>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</si>
  <si>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</si>
  <si>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</si>
  <si>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</si>
  <si>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</si>
  <si>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</si>
  <si>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</si>
  <si>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</si>
  <si>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</si>
  <si>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</si>
  <si>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</si>
  <si>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</si>
  <si>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</si>
  <si>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</si>
  <si>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</si>
  <si>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</si>
  <si>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</si>
  <si>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</si>
  <si>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</si>
  <si>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</si>
  <si>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</si>
  <si>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</si>
  <si>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</si>
  <si>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</si>
  <si>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</si>
  <si>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</si>
  <si>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</si>
  <si>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</si>
  <si>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</si>
  <si>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</si>
  <si>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</si>
  <si>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</si>
  <si>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</si>
  <si>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</si>
  <si>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</si>
  <si>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</si>
  <si>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</si>
  <si>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</si>
  <si>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</si>
  <si>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</si>
  <si>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</si>
  <si>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</si>
  <si>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</si>
  <si>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</si>
  <si>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</si>
  <si>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</si>
  <si>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</si>
  <si>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</si>
  <si>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</si>
  <si>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</si>
  <si>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</si>
  <si>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</si>
  <si>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</si>
  <si>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</si>
  <si>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</si>
  <si>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</si>
  <si>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</si>
  <si>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</si>
  <si>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</si>
  <si>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</si>
  <si>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</si>
  <si>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</si>
  <si>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</si>
  <si>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</si>
  <si>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</si>
  <si>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</si>
  <si>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</si>
  <si>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</si>
  <si>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</si>
  <si>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</si>
  <si>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</si>
  <si>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</si>
  <si>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</si>
  <si>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</si>
  <si>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</si>
  <si>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</si>
  <si>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</si>
  <si>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</si>
  <si>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</si>
  <si>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</si>
  <si>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</si>
  <si>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</si>
  <si>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</si>
  <si>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</si>
  <si>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</si>
  <si>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</si>
  <si>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</si>
  <si>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</si>
  <si>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</si>
  <si>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</si>
  <si>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</si>
  <si>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</si>
  <si>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</si>
  <si>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</si>
  <si>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</si>
  <si>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</si>
  <si>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</si>
  <si>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</si>
  <si>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</si>
  <si>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</si>
  <si>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</si>
  <si>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</si>
  <si>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</si>
  <si>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</si>
  <si>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</si>
  <si>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</si>
  <si>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</si>
  <si>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</si>
  <si>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</si>
  <si>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</si>
  <si>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</si>
  <si>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</si>
  <si>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</si>
  <si>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</si>
  <si>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</si>
  <si>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</si>
  <si>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</si>
  <si>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</si>
  <si>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</si>
  <si>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</si>
  <si>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</si>
  <si>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</si>
  <si>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</si>
  <si>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</si>
  <si>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</si>
  <si>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</si>
  <si>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</si>
  <si>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</si>
  <si>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</si>
  <si>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</si>
  <si>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</si>
  <si>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</si>
  <si>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</si>
  <si>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</si>
  <si>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</si>
  <si>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</si>
  <si>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</si>
  <si>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</si>
  <si>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</si>
  <si>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</si>
  <si>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</si>
  <si>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</si>
  <si>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</si>
  <si>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</si>
  <si>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</si>
  <si>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</si>
  <si>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</si>
  <si>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</si>
  <si>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</si>
  <si>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</si>
  <si>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</si>
  <si>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</si>
  <si>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</si>
  <si>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</si>
  <si>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</si>
  <si>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</si>
  <si>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</si>
  <si>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</si>
  <si>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</si>
  <si>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</si>
  <si>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</si>
  <si>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</si>
  <si>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</si>
  <si>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</si>
  <si>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</si>
  <si>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</si>
  <si>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</si>
  <si>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</si>
  <si>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</si>
  <si>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</si>
  <si>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</si>
  <si>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</si>
  <si>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</si>
  <si>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</si>
  <si>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</si>
  <si>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</si>
  <si>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</si>
  <si>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</si>
  <si>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</si>
  <si>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</si>
  <si>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</si>
  <si>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</si>
  <si>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</si>
  <si>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</si>
  <si>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</si>
  <si>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</si>
  <si>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</si>
  <si>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</si>
  <si>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</si>
  <si>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</si>
  <si>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</si>
  <si>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</si>
  <si>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</si>
  <si>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</si>
  <si>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</si>
  <si>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</si>
  <si>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</si>
  <si>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</si>
  <si>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</si>
  <si>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</si>
  <si>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</si>
  <si>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</si>
  <si>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</si>
  <si>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</si>
  <si>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</si>
  <si>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</si>
  <si>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</si>
  <si>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</si>
  <si>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</si>
  <si>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</si>
  <si>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</si>
  <si>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</si>
  <si>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</si>
  <si>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</si>
  <si>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</si>
  <si>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</si>
  <si>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</si>
  <si>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</si>
  <si>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</si>
  <si>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</si>
  <si>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</si>
  <si>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</si>
  <si>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</si>
  <si>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</si>
  <si>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</si>
  <si>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</si>
  <si>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</si>
  <si>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</si>
  <si>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</si>
  <si>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</si>
  <si>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</si>
  <si>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</si>
  <si>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</si>
  <si>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</si>
  <si>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</si>
  <si>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</si>
  <si>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</si>
  <si>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</si>
  <si>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</si>
  <si>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</si>
  <si>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</si>
  <si>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</si>
  <si>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</si>
  <si>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</si>
  <si>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</si>
  <si>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</si>
  <si>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</si>
  <si>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</si>
  <si>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</si>
  <si>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</si>
  <si>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</si>
  <si>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</si>
  <si>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</si>
  <si>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</si>
  <si>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</si>
  <si>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</si>
  <si>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</si>
  <si>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</si>
  <si>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</si>
  <si>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</si>
  <si>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</si>
  <si>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</si>
  <si>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</si>
  <si>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</si>
  <si>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</si>
  <si>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</si>
  <si>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</si>
  <si>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</si>
  <si>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</si>
  <si>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</si>
  <si>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</si>
  <si>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</si>
  <si>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</si>
  <si>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</si>
  <si>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</si>
  <si>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</si>
  <si>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</si>
  <si>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</si>
  <si>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</si>
  <si>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</si>
  <si>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</si>
  <si>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</si>
  <si>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</si>
  <si>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</si>
  <si>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</si>
  <si>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</si>
  <si>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</si>
  <si>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</si>
  <si>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</si>
  <si>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</si>
  <si>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</si>
  <si>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</si>
  <si>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</si>
  <si>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</si>
  <si>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</si>
  <si>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</si>
  <si>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</si>
  <si>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</si>
  <si>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</si>
  <si>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</si>
  <si>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</si>
  <si>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</si>
  <si>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</si>
  <si>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</si>
  <si>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</si>
  <si>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</si>
  <si>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</si>
  <si>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</si>
  <si>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</si>
  <si>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</si>
  <si>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</si>
  <si>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</si>
  <si>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</si>
  <si>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</si>
  <si>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</si>
  <si>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</si>
  <si>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</si>
  <si>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</si>
  <si>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</si>
  <si>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</si>
  <si>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</si>
  <si>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</si>
  <si>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</si>
  <si>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</si>
  <si>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</si>
  <si>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</si>
  <si>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</si>
  <si>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</si>
  <si>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</si>
  <si>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</si>
  <si>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</si>
  <si>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</si>
  <si>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</si>
  <si>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</si>
  <si>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</si>
  <si>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</si>
  <si>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</si>
  <si>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</si>
  <si>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</si>
  <si>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</si>
  <si>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</si>
  <si>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</si>
  <si>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</si>
  <si>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</si>
  <si>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</si>
  <si>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</si>
  <si>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</si>
  <si>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</si>
  <si>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</si>
  <si>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</si>
  <si>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</si>
  <si>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</si>
  <si>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</si>
  <si>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</si>
  <si>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</si>
  <si>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</si>
  <si>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</si>
  <si>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</si>
  <si>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</si>
  <si>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</si>
  <si>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</si>
  <si>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</si>
  <si>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</si>
  <si>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</si>
  <si>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</si>
  <si>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</si>
  <si>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</si>
  <si>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</si>
  <si>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</si>
  <si>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</si>
  <si>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</si>
  <si>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</si>
  <si>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</si>
  <si>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</si>
  <si>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</si>
  <si>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</si>
  <si>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</si>
  <si>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</si>
  <si>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</si>
  <si>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</si>
  <si>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</si>
  <si>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</si>
  <si>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</si>
  <si>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</si>
  <si>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</si>
  <si>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</si>
  <si>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</si>
  <si>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</si>
  <si>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</si>
  <si>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</si>
  <si>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</si>
  <si>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</si>
  <si>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</si>
  <si>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</si>
  <si>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</si>
  <si>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</si>
  <si>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</si>
  <si>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</si>
  <si>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</si>
  <si>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</si>
  <si>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</si>
  <si>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</si>
  <si>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</si>
  <si>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</si>
  <si>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</si>
  <si>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</si>
  <si>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</si>
  <si>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</si>
  <si>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</si>
  <si>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</si>
  <si>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</si>
  <si>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</si>
  <si>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</si>
  <si>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</si>
  <si>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</si>
  <si>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</si>
  <si>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</si>
  <si>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</si>
  <si>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</si>
  <si>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</si>
  <si>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</si>
  <si>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</si>
  <si>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</si>
  <si>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</si>
  <si>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</si>
  <si>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</si>
  <si>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</si>
  <si>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</si>
  <si>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</si>
  <si>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</si>
  <si>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</si>
  <si>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</si>
  <si>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</si>
  <si>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</si>
  <si>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</si>
  <si>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</si>
  <si>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</si>
  <si>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</si>
  <si>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</si>
  <si>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</si>
  <si>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</si>
  <si>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</si>
  <si>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</si>
  <si>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</si>
  <si>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</si>
  <si>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</si>
  <si>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</si>
  <si>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</si>
  <si>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</si>
  <si>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</si>
  <si>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</si>
  <si>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</si>
  <si>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</si>
  <si>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</si>
  <si>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</si>
  <si>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</si>
  <si>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</si>
  <si>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</si>
  <si>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</si>
  <si>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</si>
  <si>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</si>
  <si>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</si>
  <si>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</si>
  <si>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</si>
  <si>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</si>
  <si>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</si>
  <si>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</si>
  <si>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</si>
  <si>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</si>
  <si>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</si>
  <si>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</si>
  <si>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</si>
  <si>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</si>
  <si>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</si>
  <si>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</si>
  <si>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</si>
  <si>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</si>
  <si>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</si>
  <si>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</si>
  <si>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</si>
  <si>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</si>
  <si>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</si>
  <si>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</si>
  <si>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</si>
  <si>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</si>
  <si>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</si>
  <si>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</si>
  <si>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</si>
  <si>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</si>
  <si>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</si>
  <si>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</si>
  <si>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</si>
  <si>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</si>
  <si>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</si>
  <si>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</si>
  <si>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</si>
  <si>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</si>
  <si>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</si>
  <si>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</si>
  <si>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</si>
  <si>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</si>
  <si>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</si>
  <si>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</si>
  <si>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</si>
  <si>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</si>
  <si>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</si>
  <si>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</si>
  <si>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</si>
  <si>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</si>
  <si>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</si>
  <si>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</si>
  <si>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</si>
  <si>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</si>
  <si>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</si>
  <si>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</si>
  <si>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</si>
  <si>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</si>
  <si>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</si>
  <si>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</si>
  <si>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</si>
  <si>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</si>
  <si>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</si>
  <si>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</si>
  <si>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</si>
  <si>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</si>
  <si>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</si>
  <si>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</si>
  <si>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</si>
  <si>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</si>
  <si>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</si>
  <si>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</si>
  <si>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</si>
  <si>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</si>
  <si>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</si>
  <si>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</si>
  <si>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</si>
  <si>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</si>
  <si>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</si>
  <si>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</si>
  <si>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</si>
  <si>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</si>
  <si>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</si>
  <si>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</si>
  <si>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</si>
  <si>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</si>
  <si>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</si>
  <si>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</si>
  <si>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</si>
  <si>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</si>
  <si>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</si>
  <si>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</si>
  <si>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</si>
  <si>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</si>
  <si>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</si>
  <si>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</si>
  <si>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</si>
  <si>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</si>
  <si>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</si>
  <si>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</si>
  <si>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</si>
  <si>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</si>
  <si>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</si>
  <si>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</si>
  <si>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</si>
  <si>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</si>
  <si>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</si>
  <si>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</si>
  <si>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</si>
  <si>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</si>
  <si>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</si>
  <si>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</si>
  <si>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</si>
  <si>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</si>
  <si>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</si>
  <si>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</si>
  <si>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</si>
  <si>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</si>
  <si>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</si>
  <si>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</si>
  <si>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</si>
  <si>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</si>
  <si>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</si>
  <si>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</si>
  <si>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</si>
  <si>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</si>
  <si>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</si>
  <si>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</si>
  <si>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</si>
  <si>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</si>
  <si>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</si>
  <si>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</si>
  <si>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</si>
  <si>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</si>
  <si>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</si>
  <si>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</si>
  <si>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</si>
  <si>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</si>
  <si>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</si>
  <si>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</si>
  <si>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</si>
  <si>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</si>
  <si>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</si>
  <si>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</si>
  <si>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</si>
  <si>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</si>
  <si>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</si>
  <si>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</si>
  <si>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</si>
  <si>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</si>
  <si>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</si>
  <si>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</si>
  <si>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</si>
  <si>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</si>
  <si>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</si>
  <si>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</si>
  <si>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</si>
  <si>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</si>
  <si>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</si>
  <si>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</si>
  <si>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</si>
  <si>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</si>
  <si>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</si>
  <si>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</si>
  <si>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</si>
  <si>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</si>
  <si>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</si>
  <si>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</si>
  <si>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</si>
  <si>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</si>
  <si>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</si>
  <si>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</si>
  <si>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</si>
  <si>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</si>
  <si>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</si>
  <si>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</si>
  <si>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</si>
  <si>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</si>
  <si>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</si>
  <si>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</si>
  <si>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</si>
  <si>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</si>
  <si>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</si>
  <si>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</si>
  <si>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</si>
  <si>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</si>
  <si>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</si>
  <si>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</si>
  <si>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</si>
  <si>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</si>
  <si>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</si>
  <si>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</si>
  <si>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</si>
  <si>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</si>
  <si>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</si>
  <si>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</si>
  <si>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</si>
  <si>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</si>
  <si>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</si>
  <si>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</si>
  <si>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</si>
  <si>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</si>
  <si>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</si>
  <si>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</si>
  <si>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</si>
  <si>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</si>
  <si>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</si>
  <si>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</si>
  <si>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</si>
  <si>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</si>
  <si>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</si>
  <si>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</si>
  <si>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</si>
  <si>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</si>
  <si>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</si>
  <si>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</si>
  <si>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</si>
  <si>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</si>
  <si>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</si>
  <si>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</si>
  <si>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</si>
  <si>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</si>
  <si>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</si>
  <si>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</si>
  <si>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</si>
  <si>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</si>
  <si>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</si>
  <si>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</si>
  <si>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</si>
  <si>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</si>
  <si>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</si>
  <si>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</si>
  <si>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</si>
  <si>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</si>
  <si>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</si>
  <si>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</si>
  <si>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</si>
  <si>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</si>
  <si>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</si>
  <si>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</si>
  <si>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</si>
  <si>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</si>
  <si>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</si>
  <si>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</si>
  <si>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</si>
  <si>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</si>
  <si>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</si>
  <si>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</si>
  <si>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</si>
  <si>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</si>
  <si>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</si>
  <si>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</si>
  <si>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</si>
  <si>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</si>
  <si>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</si>
  <si>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</si>
  <si>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</si>
  <si>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</si>
  <si>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</si>
  <si>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</si>
  <si>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</si>
  <si>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</si>
  <si>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</si>
  <si>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</si>
  <si>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</si>
  <si>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</si>
  <si>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</si>
  <si>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</si>
  <si>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</si>
  <si>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</si>
  <si>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</si>
  <si>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</si>
  <si>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</si>
  <si>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</si>
  <si>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</si>
  <si>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</si>
  <si>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</si>
  <si>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</si>
  <si>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</si>
  <si>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</si>
  <si>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</si>
  <si>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</si>
  <si>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</si>
  <si>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</si>
  <si>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</si>
  <si>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</si>
  <si>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</si>
  <si>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</si>
  <si>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</si>
  <si>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</si>
  <si>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</si>
  <si>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</si>
  <si>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</si>
  <si>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</si>
  <si>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</si>
  <si>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</si>
  <si>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</si>
  <si>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</si>
  <si>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</si>
  <si>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</si>
  <si>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</si>
  <si>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</si>
  <si>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</si>
  <si>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</si>
  <si>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</si>
  <si>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</si>
  <si>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</si>
  <si>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</si>
  <si>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</si>
  <si>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</si>
  <si>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</si>
  <si>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</si>
  <si>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</si>
  <si>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</si>
  <si>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</si>
  <si>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</si>
  <si>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</si>
  <si>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</si>
  <si>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</si>
  <si>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</si>
  <si>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</si>
  <si>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</si>
  <si>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</si>
  <si>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</si>
  <si>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</si>
  <si>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</si>
  <si>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</si>
  <si>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</si>
  <si>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</si>
  <si>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</si>
  <si>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</si>
  <si>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</si>
  <si>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</si>
  <si>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</si>
  <si>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</si>
  <si>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</si>
  <si>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</si>
  <si>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</si>
  <si>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</si>
  <si>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</si>
  <si>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</si>
  <si>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</si>
  <si>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</si>
  <si>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</si>
  <si>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</si>
  <si>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</si>
  <si>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</si>
  <si>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</si>
  <si>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</si>
  <si>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</si>
  <si>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</si>
  <si>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</si>
  <si>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</si>
  <si>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</si>
  <si>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</si>
  <si>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</si>
  <si>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</si>
  <si>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</si>
  <si>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</si>
  <si>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</si>
  <si>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</si>
  <si>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</si>
  <si>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</si>
  <si>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</si>
  <si>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</si>
  <si>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</si>
  <si>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</si>
  <si>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</si>
  <si>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</si>
  <si>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</si>
  <si>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</si>
  <si>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</si>
  <si>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</si>
  <si>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</si>
  <si>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</si>
  <si>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</si>
  <si>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</si>
  <si>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</si>
  <si>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</si>
  <si>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</si>
  <si>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</si>
  <si>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</si>
  <si>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</si>
  <si>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</si>
  <si>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</si>
  <si>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</si>
  <si>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</si>
  <si>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</si>
  <si>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</si>
  <si>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</si>
  <si>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</si>
  <si>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</si>
  <si>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</si>
  <si>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</si>
  <si>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</si>
  <si>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</si>
  <si>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</si>
  <si>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</si>
  <si>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</si>
  <si>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</si>
  <si>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</si>
  <si>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</si>
  <si>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</si>
  <si>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</si>
  <si>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</si>
  <si>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</si>
  <si>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</si>
  <si>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</si>
  <si>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</si>
  <si>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</si>
  <si>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</si>
  <si>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</si>
  <si>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</si>
  <si>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</si>
  <si>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</si>
  <si>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</si>
  <si>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</si>
  <si>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</si>
  <si>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</si>
  <si>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</si>
  <si>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</si>
  <si>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</si>
  <si>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</si>
  <si>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</si>
  <si>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</si>
  <si>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</si>
  <si>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</si>
  <si>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</si>
  <si>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</si>
  <si>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</si>
  <si>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</si>
  <si>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</si>
  <si>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</si>
  <si>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</si>
  <si>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</si>
  <si>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</si>
  <si>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</si>
  <si>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</si>
  <si>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</si>
  <si>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</si>
  <si>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</si>
  <si>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</si>
  <si>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</si>
  <si>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</si>
  <si>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</si>
  <si>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</si>
  <si>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</si>
  <si>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</si>
  <si>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</si>
  <si>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</si>
  <si>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</si>
  <si>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</si>
  <si>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</si>
  <si>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</si>
  <si>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</si>
  <si>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</si>
  <si>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</si>
  <si>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</si>
  <si>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</si>
  <si>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</si>
  <si>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</si>
  <si>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</si>
  <si>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</si>
  <si>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</si>
  <si>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</si>
  <si>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</si>
  <si>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</si>
  <si>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</si>
  <si>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</si>
  <si>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</si>
  <si>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</si>
  <si>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</si>
  <si>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</si>
  <si>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</si>
  <si>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</si>
  <si>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</si>
  <si>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</si>
  <si>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</si>
  <si>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</si>
  <si>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</si>
  <si>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</si>
  <si>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</si>
  <si>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</si>
  <si>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</si>
  <si>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</si>
  <si>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</si>
  <si>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</si>
  <si>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</si>
  <si>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</si>
  <si>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</si>
  <si>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</si>
  <si>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</si>
  <si>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</si>
  <si>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</si>
  <si>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</si>
  <si>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</si>
  <si>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</si>
  <si>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</si>
  <si>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</si>
  <si>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</si>
  <si>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</si>
  <si>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</si>
  <si>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</si>
  <si>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</si>
  <si>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</si>
  <si>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</si>
  <si>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</si>
  <si>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</si>
  <si>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</si>
  <si>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</si>
  <si>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</si>
  <si>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</si>
  <si>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</si>
  <si>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</si>
  <si>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</si>
  <si>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</si>
  <si>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</si>
  <si>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</si>
  <si>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</si>
  <si>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</si>
  <si>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</si>
  <si>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</si>
  <si>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</si>
  <si>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</si>
  <si>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</si>
  <si>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</si>
  <si>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</si>
  <si>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</si>
  <si>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</si>
  <si>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</si>
  <si>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</si>
  <si>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</si>
  <si>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</si>
  <si>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</si>
  <si>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</si>
  <si>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</si>
  <si>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</si>
  <si>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</si>
  <si>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</si>
  <si>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</si>
  <si>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</si>
  <si>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</si>
  <si>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</si>
  <si>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</si>
  <si>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</si>
  <si>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</si>
  <si>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</si>
  <si>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</si>
  <si>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</si>
  <si>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</si>
  <si>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</si>
  <si>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</si>
  <si>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</si>
  <si>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</si>
  <si>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</si>
  <si>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</si>
  <si>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</si>
  <si>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</si>
  <si>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</si>
  <si>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</si>
  <si>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</si>
  <si>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</si>
  <si>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</si>
  <si>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</si>
  <si>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</si>
  <si>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</si>
  <si>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</si>
  <si>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</si>
  <si>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</si>
  <si>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</si>
  <si>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</si>
  <si>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</si>
  <si>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</si>
  <si>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</si>
  <si>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</si>
  <si>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</si>
  <si>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</si>
  <si>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</si>
  <si>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</si>
  <si>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</si>
  <si>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</si>
  <si>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</si>
  <si>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</si>
  <si>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</si>
  <si>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</si>
  <si>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</si>
  <si>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</si>
  <si>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</si>
  <si>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</si>
  <si>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</si>
  <si>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</si>
  <si>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</si>
  <si>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</si>
  <si>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</si>
  <si>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</si>
  <si>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</si>
  <si>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</si>
  <si>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</si>
  <si>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</si>
  <si>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</si>
  <si>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</si>
  <si>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</si>
  <si>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</si>
  <si>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</si>
  <si>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</si>
  <si>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</si>
  <si>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</si>
  <si>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</si>
  <si>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</si>
  <si>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</si>
  <si>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</si>
  <si>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</si>
  <si>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</si>
  <si>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</si>
  <si>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</si>
  <si>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</si>
  <si>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</si>
  <si>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</si>
  <si>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</si>
  <si>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</si>
  <si>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</si>
  <si>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</si>
  <si>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</si>
  <si>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</si>
  <si>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</si>
  <si>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</si>
  <si>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</si>
  <si>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</si>
  <si>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</si>
  <si>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</si>
  <si>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</si>
  <si>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</si>
  <si>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</si>
  <si>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</si>
  <si>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</si>
  <si>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</si>
  <si>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</si>
  <si>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</si>
  <si>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</si>
  <si>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</si>
  <si>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</si>
  <si>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</si>
  <si>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</si>
  <si>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</si>
  <si>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</si>
  <si>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</si>
  <si>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</si>
  <si>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</si>
  <si>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</si>
  <si>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</si>
  <si>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</si>
  <si>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</si>
  <si>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</si>
  <si>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</si>
  <si>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</si>
  <si>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</si>
  <si>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</si>
  <si>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</si>
  <si>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</si>
  <si>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</si>
  <si>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</si>
  <si>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</si>
  <si>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</si>
  <si>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</si>
  <si>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</si>
  <si>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</si>
  <si>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</si>
  <si>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</si>
  <si>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</si>
  <si>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</si>
  <si>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</si>
  <si>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</si>
  <si>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</si>
  <si>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</si>
  <si>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</si>
  <si>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</si>
  <si>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</si>
  <si>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</si>
  <si>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</si>
  <si>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</si>
  <si>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</si>
  <si>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</si>
  <si>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</si>
  <si>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</si>
  <si>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</si>
  <si>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</si>
  <si>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</si>
  <si>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</si>
  <si>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</si>
  <si>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</si>
  <si>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</si>
  <si>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</si>
  <si>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</si>
  <si>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</si>
  <si>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</si>
  <si>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</si>
  <si>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</si>
  <si>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</si>
  <si>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</si>
  <si>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</si>
  <si>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</si>
  <si>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</si>
  <si>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</si>
  <si>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</si>
  <si>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</si>
  <si>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</si>
  <si>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</si>
  <si>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</si>
  <si>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</si>
  <si>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</si>
  <si>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</si>
  <si>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</si>
  <si>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</si>
  <si>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</si>
  <si>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</si>
  <si>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</si>
  <si>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</si>
  <si>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</si>
  <si>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</si>
  <si>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</si>
  <si>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</si>
  <si>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</si>
  <si>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</si>
  <si>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</si>
  <si>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</si>
  <si>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</si>
  <si>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</si>
  <si>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</si>
  <si>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</si>
  <si>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</si>
  <si>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</si>
  <si>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</si>
  <si>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</si>
  <si>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</si>
  <si>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</si>
  <si>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</si>
  <si>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</si>
  <si>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</si>
  <si>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</si>
  <si>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</si>
  <si>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</si>
  <si>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</si>
  <si>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</si>
  <si>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</si>
  <si>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</si>
  <si>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</si>
  <si>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</si>
  <si>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</si>
  <si>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</si>
  <si>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</si>
  <si>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</si>
  <si>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</si>
  <si>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</si>
  <si>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</si>
  <si>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</si>
  <si>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</si>
  <si>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</si>
  <si>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</si>
  <si>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</si>
  <si>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</si>
  <si>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</si>
  <si>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</si>
  <si>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</si>
  <si>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</si>
  <si>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</si>
  <si>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</si>
  <si>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</si>
  <si>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</si>
  <si>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</si>
  <si>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</si>
  <si>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</si>
  <si>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</si>
  <si>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</si>
  <si>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</si>
  <si>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</si>
  <si>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</si>
  <si>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</si>
  <si>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</si>
  <si>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</si>
  <si>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</si>
  <si>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</si>
  <si>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</si>
  <si>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</si>
  <si>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</si>
  <si>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</si>
  <si>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</si>
  <si>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</si>
  <si>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</si>
  <si>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</si>
  <si>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</si>
  <si>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</si>
  <si>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</si>
  <si>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</si>
  <si>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</si>
  <si>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</si>
  <si>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</si>
  <si>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</si>
  <si>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</si>
  <si>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</si>
  <si>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</si>
  <si>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</si>
  <si>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</si>
  <si>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</si>
  <si>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</si>
  <si>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</si>
  <si>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</si>
  <si>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</si>
  <si>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</si>
  <si>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</si>
  <si>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</si>
  <si>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</si>
  <si>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</si>
  <si>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</si>
  <si>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</si>
  <si>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</si>
  <si>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</si>
  <si>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</si>
  <si>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</si>
  <si>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</si>
  <si>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</si>
  <si>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</si>
  <si>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</si>
  <si>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</si>
  <si>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</si>
  <si>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</si>
  <si>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</si>
  <si>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</si>
  <si>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</si>
  <si>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</si>
  <si>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</si>
  <si>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</si>
  <si>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</si>
  <si>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</si>
  <si>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</si>
  <si>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</si>
  <si>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</si>
  <si>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</si>
  <si>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</si>
  <si>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</si>
  <si>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</si>
  <si>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</si>
  <si>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</si>
  <si>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</si>
  <si>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</si>
  <si>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</si>
  <si>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</si>
  <si>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</si>
  <si>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</si>
  <si>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</si>
  <si>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</si>
  <si>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</si>
  <si>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</si>
  <si>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</si>
  <si>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</si>
  <si>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</si>
  <si>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</si>
  <si>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</si>
  <si>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</si>
  <si>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</si>
  <si>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</si>
  <si>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</si>
  <si>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</si>
  <si>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</si>
  <si>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</si>
  <si>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</si>
  <si>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</si>
  <si>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</si>
  <si>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</si>
  <si>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</si>
  <si>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</si>
  <si>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</si>
  <si>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</si>
  <si>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</si>
  <si>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</si>
  <si>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</si>
  <si>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</si>
  <si>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</si>
  <si>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</si>
  <si>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</si>
  <si>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</si>
  <si>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</si>
  <si>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</si>
  <si>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</si>
  <si>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</si>
  <si>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</si>
  <si>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</si>
  <si>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</si>
  <si>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</si>
  <si>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</si>
  <si>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</si>
  <si>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</si>
  <si>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</si>
  <si>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</si>
  <si>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</si>
  <si>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</si>
  <si>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</si>
  <si>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</si>
  <si>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</si>
  <si>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</si>
  <si>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</si>
  <si>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</si>
  <si>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</si>
  <si>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</si>
  <si>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</si>
  <si>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</si>
  <si>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</si>
  <si>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</si>
  <si>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</si>
  <si>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</si>
  <si>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</si>
  <si>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</si>
  <si>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</si>
  <si>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</si>
  <si>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</si>
  <si>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</si>
  <si>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</si>
  <si>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</si>
  <si>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</si>
  <si>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</si>
  <si>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</si>
  <si>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</si>
  <si>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</si>
  <si>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</si>
  <si>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</si>
  <si>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</si>
  <si>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</si>
  <si>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</si>
  <si>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</si>
  <si>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</si>
  <si>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</si>
  <si>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</si>
  <si>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</si>
  <si>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</si>
  <si>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</si>
  <si>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</si>
  <si>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</si>
  <si>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</si>
  <si>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</si>
  <si>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</si>
  <si>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</si>
  <si>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</si>
  <si>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</si>
  <si>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</si>
  <si>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</si>
  <si>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</si>
  <si>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</si>
  <si>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</si>
  <si>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</si>
  <si>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</si>
  <si>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</si>
  <si>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</si>
  <si>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</si>
  <si>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</si>
  <si>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</si>
  <si>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</si>
  <si>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</si>
  <si>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</si>
  <si>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</si>
  <si>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</si>
  <si>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</si>
  <si>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</si>
  <si>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</si>
  <si>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</si>
  <si>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</si>
  <si>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</si>
  <si>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</si>
  <si>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</si>
  <si>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</si>
  <si>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</si>
  <si>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</si>
  <si>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</si>
  <si>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</si>
  <si>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</si>
  <si>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</si>
  <si>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</si>
  <si>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</si>
  <si>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</si>
  <si>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</si>
  <si>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</si>
  <si>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</si>
  <si>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</si>
  <si>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</si>
  <si>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</si>
  <si>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</si>
  <si>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</si>
  <si>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</si>
  <si>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</si>
  <si>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</si>
  <si>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</si>
  <si>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</si>
  <si>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</si>
  <si>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</si>
  <si>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</si>
  <si>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</si>
  <si>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</si>
  <si>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</si>
  <si>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</si>
  <si>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</si>
  <si>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</si>
  <si>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</si>
  <si>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</si>
  <si>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</si>
  <si>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</si>
  <si>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</si>
  <si>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</si>
  <si>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</si>
  <si>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</si>
  <si>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</si>
  <si>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</si>
  <si>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</si>
  <si>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</si>
  <si>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</si>
  <si>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</si>
  <si>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</si>
  <si>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</si>
  <si>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</si>
  <si>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</si>
  <si>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</si>
  <si>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</si>
  <si>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</si>
  <si>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</si>
  <si>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</si>
  <si>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</si>
  <si>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</si>
  <si>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</si>
  <si>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</si>
  <si>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</si>
  <si>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</si>
  <si>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</si>
  <si>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</si>
  <si>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</si>
  <si>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</si>
  <si>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</si>
  <si>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</si>
  <si>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</si>
  <si>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</si>
  <si>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</si>
  <si>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</si>
  <si>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</si>
  <si>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</si>
  <si>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</si>
  <si>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</si>
  <si>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</si>
  <si>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</si>
  <si>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</si>
  <si>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</si>
  <si>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</si>
  <si>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</si>
  <si>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</si>
  <si>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</si>
  <si>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</si>
  <si>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</si>
  <si>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</si>
  <si>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</si>
  <si>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</si>
  <si>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</si>
  <si>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</si>
  <si>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</si>
  <si>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</si>
  <si>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</si>
  <si>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</si>
  <si>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</si>
  <si>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</si>
  <si>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</si>
  <si>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</si>
  <si>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</si>
  <si>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</si>
  <si>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</si>
  <si>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</si>
  <si>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</si>
  <si>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</si>
  <si>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</si>
  <si>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</si>
  <si>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</si>
  <si>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</si>
  <si>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</si>
  <si>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</si>
  <si>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</si>
  <si>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</si>
  <si>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</si>
  <si>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</si>
  <si>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</si>
  <si>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</si>
  <si>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</si>
  <si>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</si>
  <si>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</si>
  <si>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</si>
  <si>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</si>
  <si>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</si>
  <si>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</si>
  <si>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</si>
  <si>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</si>
  <si>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</si>
  <si>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</si>
  <si>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</si>
  <si>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</si>
  <si>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</si>
  <si>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</si>
  <si>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</si>
  <si>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</si>
  <si>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</si>
  <si>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</si>
  <si>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</si>
  <si>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</si>
  <si>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</si>
  <si>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</si>
  <si>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</si>
  <si>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</si>
  <si>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</si>
  <si>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</si>
  <si>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</si>
  <si>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</si>
  <si>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</si>
  <si>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</si>
  <si>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</si>
  <si>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</si>
  <si>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</si>
  <si>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</si>
  <si>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</si>
  <si>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</si>
  <si>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</si>
  <si>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</si>
  <si>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</si>
  <si>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</si>
  <si>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</si>
  <si>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</si>
  <si>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</si>
  <si>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</si>
  <si>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</si>
  <si>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</si>
  <si>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</si>
  <si>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</si>
  <si>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</si>
  <si>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</si>
  <si>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</si>
  <si>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</si>
  <si>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</si>
  <si>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</si>
  <si>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</si>
  <si>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</si>
  <si>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</si>
  <si>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</si>
  <si>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</si>
  <si>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</si>
  <si>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</si>
  <si>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</si>
  <si>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</si>
  <si>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</si>
  <si>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</si>
  <si>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</si>
  <si>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</si>
  <si>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</si>
  <si>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</si>
  <si>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</si>
  <si>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</si>
  <si>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</si>
  <si>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</si>
  <si>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</si>
  <si>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</si>
  <si>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</si>
  <si>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</si>
  <si>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</si>
  <si>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</si>
  <si>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</si>
  <si>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</si>
  <si>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</si>
  <si>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</si>
  <si>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</si>
  <si>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</si>
  <si>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</si>
  <si>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</si>
  <si>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</si>
  <si>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</si>
  <si>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</si>
  <si>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</si>
  <si>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</si>
  <si>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</si>
  <si>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</si>
  <si>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</si>
  <si>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</si>
  <si>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</si>
  <si>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</si>
  <si>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</si>
  <si>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</si>
  <si>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</si>
  <si>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</si>
  <si>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</si>
  <si>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</si>
  <si>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</si>
  <si>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</si>
  <si>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</si>
  <si>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</si>
  <si>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</si>
  <si>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</si>
  <si>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</si>
  <si>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</si>
  <si>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</si>
  <si>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</si>
  <si>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</si>
  <si>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</si>
  <si>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</si>
  <si>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</si>
  <si>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</si>
  <si>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</si>
  <si>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</si>
  <si>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</si>
  <si>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</si>
  <si>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</si>
  <si>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</si>
  <si>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</si>
  <si>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</si>
  <si>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</si>
  <si>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</si>
  <si>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</si>
  <si>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</si>
  <si>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</si>
  <si>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</si>
  <si>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</si>
  <si>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</si>
  <si>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</si>
  <si>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</si>
  <si>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</si>
  <si>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</si>
  <si>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</si>
  <si>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</si>
  <si>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</si>
  <si>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</si>
  <si>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</si>
  <si>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</si>
  <si>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</si>
  <si>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</si>
  <si>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</si>
  <si>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</si>
  <si>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</si>
  <si>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</si>
  <si>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</si>
  <si>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</si>
  <si>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</si>
  <si>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</si>
  <si>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</si>
  <si>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</si>
  <si>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</si>
  <si>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</si>
  <si>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</si>
  <si>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</si>
  <si>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</si>
  <si>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</si>
  <si>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</si>
  <si>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</si>
  <si>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</si>
  <si>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</si>
  <si>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</si>
  <si>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</si>
  <si>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</si>
  <si>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</si>
  <si>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</si>
  <si>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</si>
  <si>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</si>
  <si>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</si>
  <si>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</si>
  <si>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</si>
  <si>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</si>
  <si>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</si>
  <si>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</si>
  <si>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</si>
  <si>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</si>
  <si>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</si>
  <si>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</si>
  <si>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</si>
  <si>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</si>
  <si>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</si>
  <si>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</si>
  <si>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</si>
  <si>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</si>
  <si>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</si>
  <si>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</si>
  <si>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</si>
  <si>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</si>
  <si>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</si>
  <si>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</si>
  <si>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</si>
  <si>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</si>
  <si>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</si>
  <si>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</si>
  <si>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</si>
  <si>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</si>
  <si>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</si>
  <si>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</si>
  <si>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</si>
  <si>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</si>
  <si>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</si>
  <si>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</si>
  <si>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</si>
  <si>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</si>
  <si>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</si>
  <si>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</si>
  <si>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</si>
  <si>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</si>
  <si>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</si>
  <si>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</si>
  <si>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</si>
  <si>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</si>
  <si>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</si>
  <si>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</si>
  <si>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</si>
  <si>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</si>
  <si>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</si>
  <si>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</si>
  <si>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</si>
  <si>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</si>
  <si>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</si>
  <si>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</si>
  <si>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</si>
  <si>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</si>
  <si>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</si>
  <si>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</si>
  <si>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</si>
  <si>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</si>
  <si>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</si>
  <si>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</si>
  <si>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</si>
  <si>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</si>
  <si>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</si>
  <si>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</si>
  <si>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</si>
  <si>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</si>
  <si>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</si>
  <si>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</si>
  <si>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</si>
  <si>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</si>
  <si>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</si>
  <si>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</si>
  <si>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</si>
  <si>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</si>
  <si>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</si>
  <si>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</si>
  <si>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</si>
  <si>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</si>
  <si>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</si>
  <si>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</si>
  <si>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</si>
  <si>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</si>
  <si>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</si>
  <si>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</si>
  <si>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</si>
  <si>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</si>
  <si>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</si>
  <si>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</si>
  <si>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</si>
  <si>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</si>
  <si>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</si>
  <si>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</si>
  <si>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</si>
  <si>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</si>
  <si>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</si>
  <si>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</si>
  <si>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</si>
  <si>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</si>
  <si>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</si>
  <si>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</si>
  <si>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</si>
  <si>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</si>
  <si>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</si>
  <si>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</si>
  <si>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</si>
  <si>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</si>
  <si>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</si>
  <si>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</si>
  <si>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</si>
  <si>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</si>
  <si>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</si>
  <si>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</si>
  <si>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</si>
  <si>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</si>
  <si>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</si>
  <si>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</si>
  <si>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</si>
  <si>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</si>
  <si>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</si>
  <si>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</si>
  <si>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</si>
  <si>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</si>
  <si>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</si>
  <si>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</si>
  <si>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</si>
  <si>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</si>
  <si>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</si>
  <si>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</si>
  <si>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</si>
  <si>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</si>
  <si>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</si>
  <si>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</si>
  <si>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</si>
  <si>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</si>
  <si>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</si>
  <si>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</si>
  <si>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</si>
  <si>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</si>
  <si>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</si>
  <si>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</si>
  <si>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</si>
  <si>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</si>
  <si>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</si>
  <si>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</si>
  <si>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</si>
  <si>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</si>
  <si>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</si>
  <si>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</si>
  <si>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</si>
  <si>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</si>
  <si>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</si>
  <si>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</si>
  <si>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</si>
  <si>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</si>
  <si>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</si>
  <si>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</si>
  <si>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</si>
  <si>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</si>
  <si>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</si>
  <si>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</si>
  <si>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</si>
  <si>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</si>
  <si>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</si>
  <si>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</si>
  <si>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</si>
  <si>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</si>
  <si>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</si>
  <si>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</si>
  <si>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</si>
  <si>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</si>
  <si>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</si>
  <si>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</si>
  <si>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</si>
  <si>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</si>
  <si>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</si>
  <si>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</si>
  <si>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</si>
  <si>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</si>
  <si>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</si>
  <si>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</si>
  <si>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</si>
  <si>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</si>
  <si>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</si>
  <si>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</si>
  <si>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</si>
  <si>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</si>
  <si>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</si>
  <si>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</si>
  <si>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</si>
  <si>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</si>
  <si>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</si>
  <si>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</si>
  <si>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</si>
  <si>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</si>
  <si>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</si>
  <si>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</si>
  <si>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</si>
  <si>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</si>
  <si>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</si>
  <si>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</si>
  <si>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</si>
  <si>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</si>
  <si>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</si>
  <si>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</si>
  <si>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</si>
  <si>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</si>
  <si>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</si>
  <si>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</si>
  <si>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</si>
  <si>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</si>
  <si>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</si>
  <si>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</si>
  <si>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</si>
  <si>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</si>
  <si>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</si>
  <si>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</si>
  <si>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</si>
  <si>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</si>
  <si>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</si>
  <si>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</si>
  <si>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</si>
  <si>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</si>
  <si>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</si>
  <si>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</si>
  <si>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</si>
  <si>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</si>
  <si>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</si>
  <si>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</si>
  <si>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</si>
  <si>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</si>
  <si>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</si>
  <si>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</si>
  <si>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</si>
  <si>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</si>
  <si>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</si>
  <si>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</si>
  <si>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</si>
  <si>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</si>
  <si>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</si>
  <si>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</si>
  <si>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</si>
  <si>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</si>
  <si>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</si>
  <si>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</si>
  <si>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</si>
  <si>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</si>
  <si>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</si>
  <si>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</si>
  <si>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</si>
  <si>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</si>
  <si>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</si>
  <si>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</si>
  <si>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</si>
  <si>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</si>
  <si>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</si>
  <si>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</si>
  <si>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</si>
  <si>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</si>
  <si>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</si>
  <si>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</si>
  <si>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</si>
  <si>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</si>
  <si>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</si>
  <si>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</si>
  <si>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</si>
  <si>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</si>
  <si>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</si>
  <si>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</si>
  <si>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</si>
  <si>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</si>
  <si>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</si>
  <si>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</si>
  <si>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</si>
  <si>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</si>
  <si>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</si>
  <si>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</si>
  <si>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</si>
  <si>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</si>
  <si>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</si>
  <si>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</si>
  <si>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</si>
  <si>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</si>
  <si>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</si>
  <si>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</si>
  <si>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</si>
  <si>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</si>
  <si>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</si>
  <si>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</si>
  <si>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</si>
  <si>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</si>
  <si>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</si>
  <si>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</si>
  <si>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</si>
  <si>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</si>
  <si>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</si>
  <si>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</si>
  <si>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</si>
  <si>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</si>
  <si>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</si>
  <si>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</si>
  <si>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</si>
  <si>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</si>
  <si>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</si>
  <si>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</si>
  <si>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</si>
  <si>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</si>
  <si>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</si>
  <si>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</si>
  <si>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</si>
  <si>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</si>
  <si>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</si>
  <si>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</si>
  <si>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</si>
  <si>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</si>
  <si>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</si>
  <si>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</si>
  <si>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</si>
  <si>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</si>
  <si>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</si>
  <si>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</si>
  <si>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</si>
  <si>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</si>
  <si>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</si>
  <si>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</si>
  <si>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</si>
  <si>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</si>
  <si>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</si>
  <si>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</si>
  <si>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</si>
  <si>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</si>
  <si>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</si>
  <si>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</si>
  <si>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</si>
  <si>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</si>
  <si>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</si>
  <si>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</si>
  <si>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</si>
  <si>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</si>
  <si>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</si>
  <si>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</si>
  <si>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</si>
  <si>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</si>
  <si>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</si>
  <si>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</si>
  <si>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</si>
  <si>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</si>
  <si>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</si>
  <si>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</si>
  <si>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</si>
  <si>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</si>
  <si>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</si>
  <si>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</si>
  <si>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</si>
  <si>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</si>
  <si>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</si>
  <si>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</si>
  <si>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</si>
  <si>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</si>
  <si>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</si>
  <si>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</si>
  <si>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</si>
  <si>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</si>
  <si>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</si>
  <si>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</si>
  <si>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</si>
  <si>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</si>
  <si>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</si>
  <si>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</si>
  <si>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</si>
  <si>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</si>
  <si>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</si>
  <si>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</si>
  <si>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</si>
  <si>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</si>
  <si>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</si>
  <si>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</si>
  <si>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</si>
  <si>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</si>
  <si>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</si>
  <si>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</si>
  <si>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</si>
  <si>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</si>
  <si>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</si>
  <si>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</si>
  <si>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</si>
  <si>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</si>
  <si>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</si>
  <si>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</si>
  <si>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</si>
  <si>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</si>
  <si>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</si>
  <si>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</si>
  <si>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</si>
  <si>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</si>
  <si>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</si>
  <si>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</si>
  <si>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</si>
  <si>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</si>
  <si>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</si>
  <si>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</si>
  <si>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</si>
  <si>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</si>
  <si>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</si>
  <si>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</si>
  <si>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</si>
  <si>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</si>
  <si>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</si>
  <si>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</si>
  <si>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</si>
  <si>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</si>
  <si>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</si>
  <si>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</si>
  <si>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</si>
  <si>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</si>
  <si>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</si>
  <si>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</si>
  <si>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</si>
  <si>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</si>
  <si>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</si>
  <si>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</si>
  <si>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</si>
  <si>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</si>
  <si>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</si>
  <si>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</si>
  <si>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</si>
  <si>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</si>
  <si>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</si>
  <si>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</si>
  <si>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</si>
  <si>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</si>
  <si>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</si>
  <si>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</si>
  <si>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</si>
  <si>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</si>
  <si>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</si>
  <si>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</si>
  <si>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</si>
  <si>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</si>
  <si>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</si>
  <si>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</si>
  <si>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</si>
  <si>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</si>
  <si>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</si>
  <si>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</si>
  <si>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</si>
  <si>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</si>
  <si>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</si>
  <si>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</si>
  <si>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</si>
  <si>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</si>
  <si>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</si>
  <si>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</si>
  <si>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</si>
  <si>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</si>
  <si>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</si>
  <si>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</si>
  <si>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</si>
  <si>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</si>
  <si>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</si>
  <si>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</si>
  <si>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</si>
  <si>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</si>
  <si>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</si>
  <si>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</si>
  <si>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</si>
  <si>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</si>
  <si>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</si>
  <si>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</si>
  <si>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</si>
  <si>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</si>
  <si>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</si>
  <si>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</si>
  <si>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</si>
  <si>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</si>
  <si>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</si>
  <si>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</si>
  <si>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</si>
  <si>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</si>
  <si>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</si>
  <si>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</si>
  <si>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</si>
  <si>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</si>
  <si>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</si>
  <si>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</si>
  <si>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</si>
  <si>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</si>
  <si>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</si>
  <si>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</si>
  <si>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</si>
  <si>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</si>
  <si>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</si>
  <si>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</si>
  <si>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</si>
  <si>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</si>
  <si>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</si>
  <si>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</si>
  <si>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</si>
  <si>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</si>
  <si>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</si>
  <si>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</si>
  <si>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</si>
  <si>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</si>
  <si>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</si>
  <si>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</si>
  <si>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</si>
  <si>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</si>
  <si>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</si>
  <si>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</si>
  <si>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</si>
  <si>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</si>
  <si>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</si>
  <si>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</si>
  <si>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</si>
  <si>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</si>
  <si>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</si>
  <si>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</si>
  <si>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</si>
  <si>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</si>
  <si>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</si>
  <si>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</si>
  <si>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</si>
  <si>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</si>
  <si>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</si>
  <si>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</si>
  <si>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</si>
  <si>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</si>
  <si>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</si>
  <si>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</si>
  <si>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</si>
  <si>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</si>
  <si>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</si>
  <si>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</si>
  <si>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</si>
  <si>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</si>
  <si>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</si>
  <si>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</si>
  <si>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</si>
  <si>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</si>
  <si>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</si>
  <si>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</si>
  <si>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</si>
  <si>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</si>
  <si>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</si>
  <si>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</si>
  <si>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</si>
  <si>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</si>
  <si>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</si>
  <si>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</si>
  <si>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</si>
  <si>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</si>
  <si>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</si>
  <si>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</si>
  <si>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</si>
  <si>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</si>
  <si>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</si>
  <si>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</si>
  <si>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</si>
  <si>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</si>
  <si>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</si>
  <si>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</si>
  <si>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</si>
  <si>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</si>
  <si>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</si>
  <si>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</si>
  <si>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</si>
  <si>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</si>
  <si>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</si>
  <si>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</si>
  <si>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</si>
  <si>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</si>
  <si>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</si>
  <si>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</si>
  <si>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</si>
  <si>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</si>
  <si>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</si>
  <si>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</si>
  <si>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</si>
  <si>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</si>
  <si>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</si>
  <si>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</si>
  <si>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</si>
  <si>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</si>
  <si>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</si>
  <si>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</si>
  <si>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</si>
  <si>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</si>
  <si>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</si>
  <si>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</si>
  <si>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</si>
  <si>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</si>
  <si>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</si>
  <si>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</si>
  <si>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</si>
  <si>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</si>
  <si>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</si>
  <si>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</si>
  <si>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</si>
  <si>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</si>
  <si>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</si>
  <si>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</si>
  <si>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</si>
  <si>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</si>
  <si>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</si>
  <si>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</si>
  <si>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</si>
  <si>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</si>
  <si>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</si>
  <si>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</si>
  <si>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</si>
  <si>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</si>
  <si>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</si>
  <si>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</si>
  <si>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</si>
  <si>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</si>
  <si>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</si>
  <si>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</si>
  <si>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</si>
  <si>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</si>
  <si>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</si>
  <si>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</si>
  <si>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</si>
  <si>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</si>
  <si>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</si>
  <si>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</si>
  <si>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</si>
  <si>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</si>
  <si>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</si>
  <si>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</si>
  <si>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</si>
  <si>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</si>
  <si>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</si>
  <si>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</si>
  <si>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</si>
  <si>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</si>
  <si>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</si>
  <si>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</si>
  <si>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</si>
  <si>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</si>
  <si>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</si>
  <si>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</si>
  <si>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</si>
  <si>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</si>
  <si>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</si>
  <si>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</si>
  <si>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</si>
  <si>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</si>
  <si>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</si>
  <si>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</si>
  <si>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</si>
  <si>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</si>
  <si>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</si>
  <si>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</si>
  <si>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</si>
  <si>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</si>
  <si>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</si>
  <si>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</si>
  <si>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</si>
  <si>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</si>
  <si>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</si>
  <si>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</si>
  <si>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</si>
  <si>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</si>
  <si>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</si>
  <si>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</si>
  <si>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</si>
  <si>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</si>
  <si>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</si>
  <si>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</si>
  <si>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</si>
  <si>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</si>
  <si>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</si>
  <si>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</si>
  <si>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</si>
  <si>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</si>
  <si>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</si>
  <si>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</si>
  <si>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</si>
  <si>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</si>
  <si>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</si>
  <si>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</si>
  <si>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</si>
  <si>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</si>
  <si>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</si>
  <si>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</si>
  <si>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</si>
  <si>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</si>
  <si>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</si>
  <si>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</si>
  <si>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</si>
  <si>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</si>
  <si>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</si>
  <si>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</si>
  <si>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</si>
  <si>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</si>
  <si>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</si>
  <si>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</si>
  <si>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</si>
  <si>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</si>
  <si>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</si>
  <si>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</si>
  <si>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</si>
  <si>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</si>
  <si>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</si>
  <si>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</si>
  <si>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</si>
  <si>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</si>
  <si>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</si>
  <si>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</si>
  <si>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</si>
  <si>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</si>
  <si>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</si>
  <si>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</si>
  <si>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</si>
  <si>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</si>
  <si>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</si>
  <si>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</si>
  <si>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</si>
  <si>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</si>
  <si>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</si>
  <si>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</si>
  <si>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</si>
  <si>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</si>
  <si>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</si>
  <si>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</si>
  <si>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</si>
  <si>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</si>
  <si>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</si>
  <si>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</si>
  <si>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</si>
  <si>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</si>
  <si>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</si>
  <si>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</si>
  <si>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</si>
  <si>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</si>
  <si>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</si>
  <si>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</si>
  <si>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</si>
  <si>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</si>
  <si>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</si>
  <si>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</si>
  <si>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</si>
  <si>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</si>
  <si>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</si>
  <si>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</si>
  <si>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</si>
  <si>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</si>
  <si>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</si>
  <si>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</si>
  <si>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</si>
  <si>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</si>
  <si>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</si>
  <si>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</si>
  <si>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</si>
  <si>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</si>
  <si>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</si>
  <si>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</si>
  <si>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</si>
  <si>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</si>
  <si>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</si>
  <si>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</si>
  <si>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</si>
  <si>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</si>
  <si>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</si>
  <si>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</si>
  <si>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</si>
  <si>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</si>
  <si>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</si>
  <si>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</si>
  <si>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</si>
  <si>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</si>
  <si>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</si>
  <si>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</si>
  <si>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</si>
  <si>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</si>
  <si>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</si>
  <si>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</si>
  <si>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</si>
  <si>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</si>
  <si>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</si>
  <si>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</si>
  <si>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</si>
  <si>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</si>
  <si>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</si>
  <si>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</si>
  <si>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</si>
  <si>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</si>
  <si>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</si>
  <si>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</si>
  <si>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</si>
  <si>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</si>
  <si>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</si>
  <si>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</si>
  <si>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</si>
  <si>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</si>
  <si>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</si>
  <si>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</si>
  <si>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</si>
  <si>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</si>
  <si>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</si>
  <si>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</si>
  <si>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</si>
  <si>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</si>
  <si>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</si>
  <si>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</si>
  <si>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</si>
  <si>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</si>
  <si>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</si>
  <si>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</si>
  <si>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</si>
  <si>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</si>
  <si>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</si>
  <si>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</si>
  <si>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</si>
  <si>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</si>
  <si>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</si>
  <si>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</si>
  <si>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</si>
  <si>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</si>
  <si>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</si>
  <si>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</si>
  <si>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</si>
  <si>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</si>
  <si>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</si>
  <si>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</si>
  <si>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</si>
  <si>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</si>
  <si>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</si>
  <si>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</si>
  <si>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</si>
  <si>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</si>
  <si>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</si>
  <si>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</si>
  <si>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</si>
  <si>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</si>
  <si>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</si>
  <si>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</si>
  <si>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</si>
  <si>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</si>
  <si>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</si>
  <si>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</si>
  <si>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</si>
  <si>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</si>
  <si>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</si>
  <si>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</si>
  <si>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</si>
  <si>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</si>
  <si>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</si>
  <si>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</si>
  <si>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</si>
  <si>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</si>
  <si>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</si>
  <si>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</si>
  <si>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</si>
  <si>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</si>
  <si>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</si>
  <si>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</si>
  <si>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</si>
  <si>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</si>
  <si>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</si>
  <si>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</si>
  <si>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</si>
  <si>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</si>
  <si>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</si>
  <si>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</si>
  <si>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</si>
  <si>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</si>
  <si>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</si>
  <si>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</si>
  <si>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</si>
  <si>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</si>
  <si>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</si>
  <si>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</si>
  <si>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</si>
  <si>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</si>
  <si>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</si>
  <si>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</si>
  <si>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</si>
  <si>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</si>
  <si>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</si>
  <si>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</si>
  <si>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</si>
  <si>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</si>
  <si>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</si>
  <si>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</si>
  <si>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</si>
  <si>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</si>
  <si>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</si>
  <si>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</si>
  <si>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</si>
  <si>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</si>
  <si>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</si>
  <si>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</si>
  <si>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</si>
  <si>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</si>
  <si>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</si>
  <si>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</si>
  <si>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</si>
  <si>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</si>
  <si>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</si>
  <si>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</si>
  <si>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</si>
  <si>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</si>
  <si>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</si>
  <si>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</si>
  <si>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</si>
  <si>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</si>
  <si>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</si>
  <si>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</si>
  <si>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</si>
  <si>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</si>
  <si>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</si>
  <si>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</si>
  <si>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</si>
  <si>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</si>
  <si>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</si>
  <si>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</si>
  <si>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</si>
  <si>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</si>
  <si>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</si>
  <si>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</si>
  <si>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</si>
  <si>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</si>
  <si>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</si>
  <si>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</si>
  <si>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</si>
  <si>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</si>
  <si>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</si>
  <si>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</si>
  <si>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</si>
  <si>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</si>
  <si>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</si>
  <si>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</si>
  <si>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</si>
  <si>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</si>
  <si>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</si>
  <si>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</si>
  <si>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</si>
  <si>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</si>
  <si>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</si>
  <si>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</si>
  <si>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</si>
  <si>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</si>
  <si>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</si>
  <si>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</si>
  <si>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</si>
  <si>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</si>
  <si>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</si>
  <si>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</si>
  <si>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</si>
  <si>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</si>
  <si>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</si>
  <si>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</si>
  <si>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</si>
  <si>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</si>
  <si>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</si>
  <si>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</si>
  <si>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</si>
  <si>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</si>
  <si>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</si>
  <si>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</si>
  <si>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</si>
  <si>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</si>
  <si>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</si>
  <si>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</si>
  <si>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</si>
  <si>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</si>
  <si>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</si>
  <si>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</si>
  <si>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</si>
  <si>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</si>
  <si>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</si>
  <si>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</si>
  <si>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</si>
  <si>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</si>
  <si>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</si>
  <si>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</si>
  <si>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</si>
  <si>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</si>
  <si>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</si>
  <si>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</si>
  <si>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</si>
  <si>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</si>
  <si>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</si>
  <si>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</si>
  <si>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</si>
  <si>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</si>
  <si>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</si>
  <si>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</si>
  <si>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</si>
  <si>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</si>
  <si>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</si>
  <si>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</si>
  <si>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</si>
  <si>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</si>
  <si>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</si>
  <si>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</si>
  <si>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</si>
  <si>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</si>
  <si>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</si>
  <si>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</si>
  <si>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</si>
  <si>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</si>
  <si>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</si>
  <si>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</si>
  <si>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</si>
  <si>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</si>
  <si>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</si>
  <si>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</si>
  <si>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</si>
  <si>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</si>
  <si>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</si>
  <si>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</si>
  <si>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</si>
  <si>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</si>
  <si>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</si>
  <si>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</si>
  <si>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</si>
  <si>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</si>
  <si>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</si>
  <si>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</si>
  <si>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</si>
  <si>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</si>
  <si>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</si>
  <si>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</si>
  <si>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</si>
  <si>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</si>
  <si>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</si>
  <si>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</si>
  <si>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</si>
  <si>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</si>
  <si>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</si>
  <si>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</si>
  <si>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</si>
  <si>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</si>
  <si>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</si>
  <si>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</si>
  <si>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</si>
  <si>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</si>
  <si>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</si>
  <si>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</si>
  <si>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</si>
  <si>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</si>
  <si>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</si>
  <si>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</si>
  <si>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</si>
  <si>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</si>
  <si>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</si>
  <si>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</si>
  <si>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</si>
  <si>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</si>
  <si>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</si>
  <si>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</si>
  <si>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</si>
  <si>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</si>
  <si>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</si>
  <si>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</si>
  <si>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</si>
  <si>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</si>
  <si>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</si>
  <si>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</si>
  <si>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</si>
  <si>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</si>
  <si>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</si>
  <si>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</si>
  <si>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</si>
  <si>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</si>
  <si>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</si>
  <si>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</si>
  <si>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</si>
  <si>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</si>
  <si>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</si>
  <si>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</si>
  <si>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</si>
  <si>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</si>
  <si>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</si>
  <si>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</si>
  <si>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</si>
  <si>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</si>
  <si>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</si>
  <si>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</si>
  <si>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</si>
  <si>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</si>
  <si>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</si>
  <si>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</si>
  <si>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</si>
  <si>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</si>
  <si>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</si>
  <si>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</si>
  <si>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</si>
  <si>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</si>
  <si>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</si>
  <si>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</si>
  <si>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</si>
  <si>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</si>
  <si>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</si>
  <si>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</si>
  <si>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</si>
  <si>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</si>
  <si>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</si>
  <si>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</si>
  <si>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</si>
  <si>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</si>
  <si>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</si>
  <si>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</si>
  <si>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</si>
  <si>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</si>
  <si>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</si>
  <si>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</si>
  <si>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</si>
  <si>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</si>
  <si>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</si>
  <si>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</si>
  <si>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</si>
  <si>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</si>
  <si>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</si>
  <si>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</si>
  <si>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</si>
  <si>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</si>
  <si>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</si>
  <si>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</si>
  <si>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</si>
  <si>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</si>
  <si>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</si>
  <si>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</si>
  <si>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</si>
  <si>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</si>
  <si>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</si>
  <si>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</si>
  <si>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</si>
  <si>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</si>
  <si>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</si>
  <si>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</si>
  <si>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</si>
  <si>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</si>
  <si>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</si>
  <si>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</si>
  <si>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</si>
  <si>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</si>
  <si>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</si>
  <si>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</si>
  <si>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</si>
  <si>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</si>
  <si>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</si>
  <si>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</si>
  <si>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</si>
  <si>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</si>
  <si>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</si>
  <si>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</si>
  <si>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</si>
  <si>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</si>
  <si>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</si>
  <si>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</si>
  <si>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</si>
  <si>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</si>
  <si>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</si>
  <si>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</si>
  <si>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</si>
  <si>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</si>
  <si>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</si>
  <si>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</si>
  <si>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</si>
  <si>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</si>
  <si>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</si>
  <si>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</si>
  <si>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</si>
  <si>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</si>
  <si>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</si>
  <si>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</si>
  <si>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</si>
  <si>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</si>
  <si>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</si>
  <si>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</si>
  <si>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</si>
  <si>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</si>
  <si>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</si>
  <si>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</si>
  <si>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</si>
  <si>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</si>
  <si>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</si>
  <si>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</si>
  <si>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</si>
  <si>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</si>
  <si>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</si>
  <si>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</si>
  <si>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</si>
  <si>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</si>
  <si>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</si>
  <si>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</si>
  <si>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</si>
  <si>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</si>
  <si>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</si>
  <si>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</si>
  <si>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</si>
  <si>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</si>
  <si>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</si>
  <si>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</si>
  <si>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</si>
  <si>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</si>
  <si>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</si>
  <si>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</si>
  <si>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</si>
  <si>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</si>
  <si>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</si>
  <si>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</si>
  <si>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</si>
  <si>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</si>
  <si>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</si>
  <si>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</si>
  <si>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</si>
  <si>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</si>
  <si>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</si>
  <si>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</si>
  <si>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</si>
  <si>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</si>
  <si>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</si>
  <si>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</si>
  <si>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</si>
  <si>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</si>
  <si>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</si>
  <si>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</si>
  <si>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</si>
  <si>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</si>
  <si>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</si>
  <si>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</si>
  <si>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</si>
  <si>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</si>
  <si>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</si>
  <si>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</si>
  <si>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</si>
  <si>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</si>
  <si>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</si>
  <si>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</si>
  <si>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</si>
  <si>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</si>
  <si>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</si>
  <si>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</si>
  <si>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</si>
  <si>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</si>
  <si>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</si>
  <si>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</si>
  <si>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</si>
  <si>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</si>
  <si>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</si>
  <si>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</si>
  <si>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</si>
  <si>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</si>
  <si>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</si>
  <si>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</si>
  <si>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</si>
  <si>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</si>
  <si>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</si>
  <si>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</si>
  <si>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</si>
  <si>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</si>
  <si>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</si>
  <si>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</si>
  <si>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</si>
  <si>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</si>
  <si>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</si>
  <si>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</si>
  <si>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</si>
  <si>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</si>
  <si>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</si>
  <si>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</si>
  <si>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</si>
  <si>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</si>
  <si>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</si>
  <si>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</si>
  <si>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</si>
  <si>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</si>
  <si>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</si>
  <si>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</si>
  <si>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</si>
  <si>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</si>
  <si>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</si>
  <si>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</si>
  <si>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</si>
  <si>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</si>
  <si>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</si>
  <si>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</si>
  <si>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</si>
  <si>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</si>
  <si>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</si>
  <si>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</si>
  <si>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</si>
  <si>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</si>
  <si>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</si>
  <si>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</si>
  <si>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</si>
  <si>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</si>
  <si>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</si>
  <si>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</si>
  <si>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</si>
  <si>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</si>
  <si>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</si>
  <si>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</si>
  <si>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</si>
  <si>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</si>
  <si>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</si>
  <si>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</si>
  <si>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</si>
  <si>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</si>
  <si>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</si>
  <si>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</si>
  <si>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</si>
  <si>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</si>
  <si>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</si>
  <si>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</si>
  <si>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</si>
  <si>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</si>
  <si>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</si>
  <si>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</si>
  <si>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</si>
  <si>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</si>
  <si>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</si>
  <si>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</si>
  <si>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</si>
  <si>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</si>
  <si>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</si>
  <si>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</si>
  <si>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</si>
  <si>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</si>
  <si>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</si>
  <si>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</si>
  <si>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</si>
  <si>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</si>
  <si>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</si>
  <si>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</si>
  <si>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</si>
  <si>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</si>
  <si>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</si>
  <si>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</si>
  <si>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</si>
  <si>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</si>
  <si>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</si>
  <si>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</si>
  <si>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</si>
  <si>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</si>
  <si>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</si>
  <si>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</si>
  <si>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</si>
  <si>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</si>
  <si>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</si>
  <si>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</si>
  <si>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</si>
  <si>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</si>
  <si>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</si>
  <si>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</si>
  <si>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</si>
  <si>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</si>
  <si>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</si>
  <si>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</si>
  <si>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</si>
  <si>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</si>
  <si>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</si>
  <si>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</si>
  <si>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</si>
  <si>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</si>
  <si>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</si>
  <si>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</si>
  <si>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</si>
  <si>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</si>
  <si>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</si>
  <si>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</si>
  <si>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</si>
  <si>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</si>
  <si>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</si>
  <si>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</si>
  <si>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</si>
  <si>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</si>
  <si>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</si>
  <si>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</si>
  <si>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</si>
  <si>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</si>
  <si>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</si>
  <si>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</si>
  <si>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</si>
  <si>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</si>
  <si>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</si>
  <si>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</si>
  <si>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</si>
  <si>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</si>
  <si>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</si>
  <si>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</si>
  <si>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</si>
  <si>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</si>
  <si>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</si>
  <si>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</si>
  <si>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</si>
  <si>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</si>
  <si>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</si>
  <si>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</si>
  <si>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</si>
  <si>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</si>
  <si>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</si>
  <si>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</si>
  <si>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</si>
  <si>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</si>
  <si>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</si>
  <si>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</si>
  <si>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</si>
  <si>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</si>
  <si>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</si>
  <si>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</si>
  <si>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</si>
  <si>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</si>
  <si>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</si>
  <si>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</si>
  <si>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</si>
  <si>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</si>
  <si>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</si>
  <si>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</si>
  <si>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</si>
  <si>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</si>
  <si>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</si>
  <si>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</si>
  <si>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</si>
  <si>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</si>
  <si>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</si>
  <si>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</si>
  <si>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</si>
  <si>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</si>
  <si>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</si>
  <si>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</si>
  <si>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</si>
  <si>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</si>
  <si>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</si>
  <si>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</si>
  <si>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</si>
  <si>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</si>
  <si>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</si>
  <si>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</si>
  <si>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</si>
  <si>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</si>
  <si>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</si>
  <si>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</si>
  <si>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</si>
  <si>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</si>
  <si>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</si>
  <si>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</si>
  <si>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</si>
  <si>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</si>
  <si>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</si>
  <si>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</si>
  <si>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</si>
  <si>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</si>
  <si>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</si>
  <si>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</si>
  <si>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</si>
  <si>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</si>
  <si>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</si>
  <si>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</si>
  <si>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</si>
  <si>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</si>
  <si>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</si>
  <si>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</si>
  <si>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</si>
  <si>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</si>
  <si>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</si>
  <si>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</si>
  <si>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</si>
  <si>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</si>
  <si>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</si>
  <si>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</si>
  <si>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</si>
  <si>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</si>
  <si>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</si>
  <si>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</si>
  <si>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</si>
  <si>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</si>
  <si>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</si>
  <si>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</si>
  <si>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</si>
  <si>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</si>
  <si>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</si>
  <si>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</si>
  <si>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</si>
  <si>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</si>
  <si>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</si>
  <si>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</si>
  <si>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</si>
  <si>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</si>
  <si>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</si>
  <si>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</si>
  <si>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</si>
  <si>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</si>
  <si>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</si>
  <si>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</si>
  <si>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</si>
  <si>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</si>
  <si>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</si>
  <si>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</si>
  <si>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</si>
  <si>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</si>
  <si>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</si>
  <si>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</si>
  <si>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</si>
  <si>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</si>
  <si>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</si>
  <si>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</si>
  <si>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</si>
  <si>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</si>
  <si>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</si>
  <si>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</si>
  <si>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</si>
  <si>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</si>
  <si>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</si>
  <si>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</si>
  <si>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</si>
  <si>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</si>
  <si>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</si>
  <si>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</si>
  <si>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</si>
  <si>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</si>
  <si>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</si>
  <si>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</si>
  <si>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</si>
  <si>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</si>
  <si>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</si>
  <si>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</si>
  <si>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</si>
  <si>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</si>
  <si>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</si>
  <si>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</si>
  <si>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</si>
  <si>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</si>
  <si>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</si>
  <si>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</si>
  <si>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</si>
  <si>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</si>
  <si>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</si>
  <si>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</si>
  <si>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</si>
  <si>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</si>
  <si>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</si>
  <si>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</si>
  <si>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</si>
  <si>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</si>
  <si>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</si>
  <si>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</si>
  <si>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</si>
  <si>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</si>
  <si>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</si>
  <si>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</si>
  <si>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</si>
  <si>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</si>
  <si>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</si>
  <si>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</si>
  <si>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</si>
  <si>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</si>
  <si>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</si>
  <si>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</si>
  <si>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</si>
  <si>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</si>
  <si>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</si>
  <si>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</si>
  <si>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</si>
  <si>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</si>
  <si>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</si>
  <si>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</si>
  <si>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</si>
  <si>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</si>
  <si>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</si>
  <si>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</si>
  <si>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</si>
  <si>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</si>
  <si>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</si>
  <si>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</si>
  <si>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</si>
  <si>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</si>
  <si>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</si>
  <si>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</si>
  <si>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</si>
  <si>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</si>
  <si>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</si>
  <si>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</si>
  <si>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</si>
  <si>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</si>
  <si>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</si>
  <si>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</si>
  <si>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</si>
  <si>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</si>
  <si>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</si>
  <si>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</si>
  <si>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</si>
  <si>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</si>
  <si>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</si>
  <si>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</si>
  <si>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</si>
  <si>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</si>
  <si>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</si>
  <si>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</si>
  <si>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</si>
  <si>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</si>
  <si>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</si>
  <si>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</si>
  <si>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</si>
  <si>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</si>
  <si>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</si>
  <si>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</si>
  <si>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</si>
  <si>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</si>
  <si>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</si>
  <si>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</si>
  <si>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</si>
  <si>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</si>
  <si>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</si>
  <si>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</si>
  <si>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</si>
  <si>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</si>
  <si>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</si>
  <si>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</si>
  <si>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</si>
  <si>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</si>
  <si>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</si>
  <si>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</si>
  <si>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</si>
  <si>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</si>
  <si>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</si>
  <si>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</si>
  <si>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</si>
  <si>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</si>
  <si>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</si>
  <si>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</si>
  <si>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</si>
  <si>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</si>
  <si>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</si>
  <si>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</si>
  <si>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</si>
  <si>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</si>
  <si>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</si>
  <si>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</si>
  <si>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</si>
  <si>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</si>
  <si>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</si>
  <si>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</si>
  <si>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</si>
  <si>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</si>
  <si>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</si>
  <si>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</si>
  <si>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</si>
  <si>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</si>
  <si>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</si>
  <si>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</si>
  <si>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</si>
  <si>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</si>
  <si>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</si>
  <si>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</si>
  <si>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</si>
  <si>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</si>
  <si>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</si>
  <si>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</si>
  <si>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</si>
  <si>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</si>
  <si>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</si>
  <si>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</si>
  <si>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</si>
  <si>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</si>
  <si>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</si>
  <si>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</si>
  <si>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</si>
  <si>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</si>
  <si>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</si>
  <si>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</si>
  <si>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</si>
  <si>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</si>
  <si>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</si>
  <si>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</si>
  <si>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</si>
  <si>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</si>
  <si>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</si>
  <si>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</si>
  <si>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</si>
  <si>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</si>
  <si>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</si>
  <si>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</si>
  <si>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</si>
  <si>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</si>
  <si>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</si>
  <si>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</si>
  <si>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</si>
  <si>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</si>
  <si>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</si>
  <si>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</si>
  <si>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</si>
  <si>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</si>
  <si>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</si>
  <si>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</si>
  <si>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</si>
  <si>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</si>
  <si>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</si>
  <si>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</si>
  <si>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</si>
  <si>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</si>
  <si>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</si>
  <si>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</si>
  <si>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</si>
  <si>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</si>
  <si>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</si>
  <si>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</si>
  <si>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</si>
  <si>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</si>
  <si>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</si>
  <si>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</si>
  <si>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</si>
  <si>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</si>
  <si>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</si>
  <si>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</si>
  <si>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</si>
  <si>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</si>
  <si>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</si>
  <si>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</si>
  <si>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</si>
  <si>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</si>
  <si>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</si>
  <si>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</si>
  <si>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</si>
  <si>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</si>
  <si>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</si>
  <si>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</si>
  <si>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</si>
  <si>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</si>
  <si>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</si>
  <si>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</si>
  <si>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</si>
  <si>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</si>
  <si>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</si>
  <si>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</si>
  <si>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</si>
  <si>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</si>
  <si>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</si>
  <si>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</si>
  <si>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</si>
  <si>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</si>
  <si>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</si>
  <si>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</si>
  <si>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</si>
  <si>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</si>
  <si>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</si>
  <si>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</si>
  <si>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</si>
  <si>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</si>
  <si>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</si>
  <si>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</si>
  <si>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</si>
  <si>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</si>
  <si>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</si>
  <si>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</si>
  <si>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</si>
  <si>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</si>
  <si>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</si>
  <si>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</si>
  <si>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</si>
  <si>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</si>
  <si>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</si>
  <si>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</si>
  <si>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</si>
  <si>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</si>
  <si>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</si>
  <si>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</si>
  <si>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</si>
  <si>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</si>
  <si>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</si>
  <si>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</si>
  <si>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</si>
  <si>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</si>
  <si>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</si>
  <si>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</si>
  <si>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</si>
  <si>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</si>
  <si>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</si>
  <si>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</si>
  <si>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</si>
  <si>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</si>
  <si>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</si>
  <si>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</si>
  <si>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</si>
  <si>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</si>
  <si>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</si>
  <si>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</si>
  <si>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</si>
  <si>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</si>
  <si>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</si>
  <si>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</si>
  <si>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</si>
  <si>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</si>
  <si>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</si>
  <si>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</si>
  <si>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</si>
  <si>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</si>
  <si>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</si>
  <si>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</si>
  <si>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</si>
  <si>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</si>
  <si>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</si>
  <si>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</si>
  <si>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</si>
  <si>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</si>
  <si>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</si>
  <si>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</si>
  <si>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</si>
  <si>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</si>
  <si>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</si>
  <si>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</si>
  <si>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</si>
  <si>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</si>
  <si>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</si>
  <si>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</si>
  <si>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</si>
  <si>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</si>
  <si>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</si>
  <si>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</si>
  <si>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</si>
  <si>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</si>
  <si>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</si>
  <si>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</si>
  <si>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</si>
  <si>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</si>
  <si>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</si>
  <si>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</si>
  <si>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</si>
  <si>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</si>
  <si>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</si>
  <si>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</si>
  <si>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</si>
  <si>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</si>
  <si>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</si>
  <si>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</si>
  <si>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</si>
  <si>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</si>
  <si>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</si>
  <si>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</si>
  <si>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</si>
  <si>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</si>
  <si>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</si>
  <si>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</si>
  <si>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</si>
  <si>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</si>
  <si>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</si>
  <si>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</si>
  <si>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</si>
  <si>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</si>
  <si>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</si>
  <si>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</si>
  <si>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</si>
  <si>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</si>
  <si>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</si>
  <si>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</si>
  <si>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</si>
  <si>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</si>
  <si>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</si>
  <si>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</si>
  <si>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</si>
  <si>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</si>
  <si>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</si>
  <si>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</si>
  <si>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</si>
  <si>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</si>
  <si>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</si>
  <si>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</si>
  <si>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</si>
  <si>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</si>
  <si>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</si>
  <si>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</si>
  <si>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</si>
  <si>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</si>
  <si>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</si>
  <si>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</si>
  <si>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</si>
  <si>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</si>
  <si>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</si>
  <si>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</si>
  <si>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</si>
  <si>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</si>
  <si>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</si>
  <si>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</si>
  <si>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</si>
  <si>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</si>
  <si>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</si>
  <si>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</si>
  <si>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</si>
  <si>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</si>
  <si>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</si>
  <si>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</si>
  <si>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</si>
  <si>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</si>
  <si>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</si>
  <si>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</si>
  <si>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</si>
  <si>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</si>
  <si>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</si>
  <si>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</si>
  <si>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</si>
  <si>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</si>
  <si>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</si>
  <si>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</si>
  <si>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</si>
  <si>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</si>
  <si>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</si>
  <si>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</si>
  <si>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</si>
  <si>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</si>
  <si>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</si>
  <si>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</si>
  <si>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</si>
  <si>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</si>
  <si>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</si>
  <si>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</si>
  <si>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</si>
  <si>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</si>
  <si>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</si>
  <si>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</si>
  <si>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</si>
  <si>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</si>
  <si>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</si>
  <si>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</si>
  <si>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</si>
  <si>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</si>
  <si>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</si>
  <si>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</si>
  <si>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</si>
  <si>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</si>
  <si>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</si>
  <si>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</si>
  <si>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</si>
  <si>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</si>
  <si>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</si>
  <si>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</si>
  <si>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</si>
  <si>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</si>
  <si>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</si>
  <si>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</si>
  <si>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</si>
  <si>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</si>
  <si>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</si>
  <si>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</si>
  <si>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</si>
  <si>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</si>
  <si>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</si>
  <si>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</si>
  <si>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</si>
  <si>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</si>
  <si>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</si>
  <si>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</si>
  <si>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</si>
  <si>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</si>
  <si>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</si>
  <si>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</si>
  <si>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</si>
  <si>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</si>
  <si>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</si>
  <si>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</si>
  <si>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</si>
  <si>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</si>
  <si>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</si>
  <si>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</si>
  <si>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</si>
  <si>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</si>
  <si>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</si>
  <si>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</si>
  <si>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</si>
  <si>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</si>
  <si>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</si>
  <si>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</si>
  <si>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</si>
  <si>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</si>
  <si>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</si>
  <si>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</si>
  <si>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</si>
  <si>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</si>
  <si>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</si>
  <si>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</si>
  <si>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</si>
  <si>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</si>
  <si>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</si>
  <si>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</si>
  <si>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</si>
  <si>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</si>
  <si>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</si>
  <si>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</si>
  <si>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</si>
  <si>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</si>
  <si>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</si>
  <si>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</si>
  <si>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</si>
  <si>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</si>
  <si>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</si>
  <si>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</si>
  <si>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</si>
  <si>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</si>
  <si>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</si>
  <si>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</si>
  <si>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</si>
  <si>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</si>
  <si>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</si>
  <si>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</si>
  <si>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</si>
  <si>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</si>
  <si>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</si>
  <si>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</si>
  <si>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</si>
  <si>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</si>
  <si>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</si>
  <si>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</si>
  <si>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</si>
  <si>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</si>
  <si>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</si>
  <si>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</si>
  <si>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</si>
  <si>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</si>
  <si>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</si>
  <si>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</si>
  <si>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</si>
  <si>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</si>
  <si>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</si>
  <si>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</si>
  <si>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</si>
  <si>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</si>
  <si>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</si>
  <si>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</si>
  <si>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</si>
  <si>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</si>
  <si>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</si>
  <si>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</si>
  <si>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</si>
  <si>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</si>
  <si>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</si>
  <si>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</si>
  <si>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</si>
  <si>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</si>
  <si>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</si>
  <si>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</si>
  <si>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</si>
  <si>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</si>
  <si>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</si>
  <si>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</si>
  <si>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</si>
  <si>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</si>
  <si>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</si>
  <si>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</si>
  <si>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</si>
  <si>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</si>
  <si>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</si>
  <si>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</si>
  <si>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</si>
  <si>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</si>
  <si>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</si>
  <si>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</si>
  <si>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</si>
  <si>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</si>
  <si>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</si>
  <si>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</si>
  <si>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</si>
  <si>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</si>
  <si>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</si>
  <si>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</si>
  <si>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</si>
  <si>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</si>
  <si>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</si>
  <si>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</si>
  <si>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</si>
  <si>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</si>
  <si>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</si>
  <si>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</si>
  <si>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</si>
  <si>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</si>
  <si>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</si>
  <si>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</si>
  <si>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</si>
  <si>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</si>
  <si>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</si>
  <si>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</si>
  <si>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</si>
  <si>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</si>
  <si>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</si>
  <si>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</si>
  <si>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</si>
  <si>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</si>
  <si>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</si>
  <si>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</si>
  <si>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</si>
  <si>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</si>
  <si>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</si>
  <si>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</si>
  <si>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</si>
  <si>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</si>
  <si>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</si>
  <si>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</si>
  <si>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</si>
  <si>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</si>
  <si>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</si>
  <si>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</si>
  <si>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</si>
  <si>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</si>
  <si>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</si>
  <si>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</si>
  <si>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</si>
  <si>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</si>
  <si>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</si>
  <si>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</si>
  <si>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</si>
  <si>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</si>
  <si>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</si>
  <si>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</si>
  <si>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</si>
  <si>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</si>
  <si>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</si>
  <si>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</si>
  <si>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</si>
  <si>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</si>
  <si>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</si>
  <si>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</si>
  <si>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</si>
  <si>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</si>
  <si>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</si>
  <si>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</si>
  <si>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</si>
  <si>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</si>
  <si>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</si>
  <si>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</si>
  <si>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</si>
  <si>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</si>
  <si>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</si>
  <si>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</si>
  <si>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</si>
  <si>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</si>
  <si>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</si>
  <si>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</si>
  <si>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</si>
  <si>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</si>
  <si>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</si>
  <si>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</si>
  <si>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</si>
  <si>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</si>
  <si>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</si>
  <si>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</si>
  <si>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</si>
  <si>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</si>
  <si>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</si>
  <si>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</si>
  <si>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</si>
  <si>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</si>
  <si>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</si>
  <si>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</si>
  <si>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</si>
  <si>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</si>
  <si>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</si>
  <si>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</si>
  <si>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</si>
  <si>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</si>
  <si>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</si>
  <si>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</si>
  <si>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</si>
  <si>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</si>
  <si>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</si>
  <si>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</si>
  <si>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</si>
  <si>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</si>
  <si>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</si>
  <si>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</si>
  <si>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</si>
  <si>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</si>
  <si>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</si>
  <si>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</si>
  <si>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</si>
  <si>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</si>
  <si>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</si>
  <si>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</si>
  <si>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</si>
  <si>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</si>
  <si>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</si>
  <si>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</si>
  <si>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</si>
  <si>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</si>
  <si>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</si>
  <si>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</si>
  <si>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</si>
  <si>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</si>
  <si>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</si>
  <si>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</si>
  <si>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</si>
  <si>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</si>
  <si>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</si>
  <si>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</si>
  <si>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</si>
  <si>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</si>
  <si>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</si>
  <si>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</si>
  <si>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</si>
  <si>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</si>
  <si>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</si>
  <si>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</si>
  <si>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</si>
  <si>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</si>
  <si>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</si>
  <si>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</si>
  <si>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</si>
  <si>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</si>
  <si>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</si>
  <si>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</si>
  <si>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</si>
  <si>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</si>
  <si>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</si>
  <si>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</si>
  <si>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</si>
  <si>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</si>
  <si>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</si>
  <si>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</si>
  <si>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</si>
  <si>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</si>
  <si>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</si>
  <si>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</si>
  <si>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</si>
  <si>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</si>
  <si>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</si>
  <si>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</si>
  <si>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</si>
  <si>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</si>
  <si>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</si>
  <si>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</si>
  <si>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</si>
  <si>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</si>
  <si>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</si>
  <si>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</si>
  <si>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</si>
  <si>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</si>
  <si>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</si>
  <si>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</si>
  <si>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</si>
  <si>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</si>
  <si>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</si>
  <si>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</si>
  <si>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</si>
  <si>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</si>
  <si>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</si>
  <si>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</si>
  <si>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</si>
  <si>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</si>
  <si>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</si>
  <si>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</si>
  <si>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</si>
  <si>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</si>
  <si>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</si>
  <si>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</si>
  <si>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</si>
  <si>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</si>
  <si>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</si>
  <si>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</si>
  <si>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</si>
  <si>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</si>
  <si>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</si>
  <si>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</si>
  <si>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</si>
  <si>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</si>
  <si>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</si>
  <si>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</si>
  <si>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</si>
  <si>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</si>
  <si>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</si>
  <si>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</si>
  <si>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</si>
  <si>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</si>
  <si>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</si>
  <si>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</si>
  <si>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</si>
  <si>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</si>
  <si>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</si>
  <si>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</si>
  <si>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</si>
  <si>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</si>
  <si>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</si>
  <si>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</si>
  <si>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</si>
  <si>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</si>
  <si>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</si>
  <si>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</si>
  <si>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</si>
  <si>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</si>
  <si>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</si>
  <si>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</si>
  <si>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</si>
  <si>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</si>
  <si>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</si>
  <si>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</si>
  <si>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</si>
  <si>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</si>
  <si>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</si>
  <si>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</si>
  <si>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</si>
  <si>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</si>
  <si>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</si>
  <si>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</si>
  <si>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</si>
  <si>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</si>
  <si>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</si>
  <si>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</si>
  <si>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</si>
  <si>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</si>
  <si>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</si>
  <si>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</si>
  <si>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</si>
  <si>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</si>
  <si>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</si>
  <si>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</si>
  <si>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</si>
  <si>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</si>
  <si>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</si>
  <si>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</si>
  <si>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</si>
  <si>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</si>
  <si>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</si>
  <si>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</si>
  <si>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</si>
  <si>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</si>
  <si>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</si>
  <si>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</si>
  <si>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</si>
  <si>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</si>
  <si>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</si>
  <si>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</si>
  <si>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</si>
  <si>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</si>
  <si>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</si>
  <si>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</si>
  <si>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</si>
  <si>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</si>
  <si>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</si>
  <si>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</si>
  <si>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</si>
  <si>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</si>
  <si>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</si>
  <si>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</si>
  <si>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</si>
  <si>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</si>
  <si>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</si>
  <si>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</si>
  <si>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</si>
  <si>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</si>
  <si>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</si>
  <si>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</si>
  <si>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</si>
  <si>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</si>
  <si>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</si>
  <si>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</si>
  <si>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</si>
  <si>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</si>
  <si>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</si>
  <si>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</si>
  <si>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</si>
  <si>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</si>
  <si>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</si>
  <si>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</si>
  <si>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</si>
  <si>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</si>
  <si>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</si>
  <si>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</si>
  <si>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</si>
  <si>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</si>
  <si>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</si>
  <si>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</si>
  <si>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</si>
  <si>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</si>
  <si>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</si>
  <si>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</si>
  <si>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</si>
  <si>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</si>
  <si>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</si>
  <si>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</si>
  <si>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</si>
  <si>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</si>
  <si>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</si>
  <si>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</si>
  <si>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</si>
  <si>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</si>
  <si>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</si>
  <si>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</si>
  <si>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</si>
  <si>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</si>
  <si>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</si>
  <si>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</si>
  <si>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</si>
  <si>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</si>
  <si>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</si>
  <si>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</si>
  <si>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</si>
  <si>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</si>
  <si>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</si>
  <si>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</si>
  <si>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</si>
  <si>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</si>
  <si>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</si>
  <si>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</si>
  <si>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</si>
  <si>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</si>
  <si>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</si>
  <si>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</si>
  <si>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</si>
  <si>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</si>
  <si>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</si>
  <si>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</si>
  <si>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</si>
  <si>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</si>
  <si>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</si>
  <si>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</si>
  <si>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</si>
  <si>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</si>
  <si>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</si>
  <si>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</si>
  <si>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</si>
  <si>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</si>
  <si>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</si>
  <si>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</si>
  <si>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</si>
  <si>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</si>
  <si>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</si>
  <si>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</si>
  <si>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</si>
  <si>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</si>
  <si>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</si>
  <si>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</si>
  <si>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</si>
  <si>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</si>
  <si>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</si>
  <si>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</si>
  <si>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</si>
  <si>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</si>
  <si>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</si>
  <si>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</si>
  <si>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</si>
  <si>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</si>
  <si>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</si>
  <si>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</si>
  <si>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</si>
  <si>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</si>
  <si>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</si>
  <si>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</si>
  <si>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</si>
  <si>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</si>
  <si>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</si>
  <si>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</si>
  <si>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</si>
  <si>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</si>
  <si>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</si>
  <si>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</si>
  <si>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</si>
  <si>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</si>
  <si>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</si>
  <si>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</si>
  <si>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</si>
  <si>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</si>
  <si>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</si>
  <si>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</si>
  <si>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</si>
  <si>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</si>
  <si>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</si>
  <si>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</si>
  <si>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</si>
  <si>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</si>
  <si>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</si>
  <si>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</si>
  <si>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</si>
  <si>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</si>
  <si>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</si>
  <si>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</si>
  <si>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</si>
  <si>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</si>
  <si>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</si>
  <si>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</si>
  <si>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</si>
  <si>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</si>
  <si>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</si>
  <si>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</si>
  <si>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</si>
  <si>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</si>
  <si>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</si>
  <si>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</si>
  <si>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</si>
  <si>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</si>
  <si>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</si>
  <si>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</si>
  <si>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</si>
  <si>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</si>
  <si>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</si>
  <si>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</si>
  <si>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</si>
  <si>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</si>
  <si>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</si>
  <si>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</si>
  <si>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</si>
  <si>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</si>
  <si>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</si>
  <si>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</si>
  <si>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</si>
  <si>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</si>
  <si>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</si>
  <si>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</si>
  <si>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</si>
  <si>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</si>
  <si>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</si>
  <si>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</si>
  <si>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</si>
  <si>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</si>
  <si>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</si>
  <si>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</si>
  <si>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</si>
  <si>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</si>
  <si>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</si>
  <si>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</si>
  <si>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</si>
  <si>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</si>
  <si>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</si>
  <si>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</si>
  <si>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</si>
  <si>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</si>
  <si>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</si>
  <si>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</si>
  <si>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</si>
  <si>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</si>
  <si>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</si>
  <si>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</si>
  <si>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</si>
  <si>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</si>
  <si>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</si>
  <si>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</si>
  <si>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</si>
  <si>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</si>
  <si>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</si>
  <si>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</si>
  <si>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</si>
  <si>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</si>
  <si>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</si>
  <si>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</si>
  <si>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</si>
  <si>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</si>
  <si>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</si>
  <si>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</si>
  <si>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</si>
  <si>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</si>
  <si>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</si>
  <si>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</si>
  <si>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</si>
  <si>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</si>
  <si>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</si>
  <si>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</si>
  <si>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</si>
  <si>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</si>
  <si>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</si>
  <si>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</si>
  <si>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</si>
  <si>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</si>
  <si>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</si>
  <si>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</si>
  <si>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</si>
  <si>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</si>
  <si>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</si>
  <si>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</si>
  <si>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</si>
  <si>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</si>
  <si>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</si>
  <si>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</si>
  <si>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</si>
  <si>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</si>
  <si>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</si>
  <si>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</si>
  <si>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</si>
  <si>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</si>
  <si>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</si>
  <si>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</si>
  <si>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</si>
  <si>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</si>
  <si>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</si>
  <si>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</si>
  <si>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</si>
  <si>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</si>
  <si>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</si>
  <si>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</si>
  <si>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</si>
  <si>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</si>
  <si>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</si>
  <si>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</si>
  <si>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</si>
  <si>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</si>
  <si>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</si>
  <si>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</si>
  <si>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</si>
  <si>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</si>
  <si>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</si>
  <si>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</si>
  <si>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</si>
  <si>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</si>
  <si>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</si>
  <si>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</si>
  <si>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</si>
  <si>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</si>
  <si>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</si>
  <si>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</si>
  <si>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</si>
  <si>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</si>
  <si>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</si>
  <si>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</si>
  <si>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</si>
  <si>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</si>
  <si>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</si>
  <si>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</si>
  <si>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</si>
  <si>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</si>
  <si>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</si>
  <si>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</si>
  <si>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</si>
  <si>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</si>
  <si>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</si>
  <si>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</si>
  <si>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</si>
  <si>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</si>
  <si>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</si>
  <si>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</si>
  <si>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</si>
  <si>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</si>
  <si>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</si>
  <si>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</si>
  <si>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</si>
  <si>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</si>
  <si>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</si>
  <si>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</si>
  <si>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</si>
  <si>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</si>
  <si>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</si>
  <si>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</si>
  <si>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</si>
  <si>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</si>
  <si>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</si>
  <si>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</si>
  <si>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</si>
  <si>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</si>
  <si>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</si>
  <si>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</si>
  <si>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</si>
  <si>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</si>
  <si>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</si>
  <si>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</si>
  <si>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</si>
  <si>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</si>
  <si>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</si>
  <si>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</si>
  <si>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</si>
  <si>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</si>
  <si>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</si>
  <si>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</si>
  <si>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</si>
  <si>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</si>
  <si>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</si>
  <si>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</si>
  <si>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</si>
  <si>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</si>
  <si>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</si>
  <si>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</si>
  <si>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</si>
  <si>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</si>
  <si>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</si>
  <si>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</si>
  <si>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</si>
  <si>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</si>
  <si>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</si>
  <si>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</si>
  <si>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</si>
  <si>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</si>
  <si>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</si>
  <si>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</si>
  <si>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</si>
  <si>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</si>
  <si>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</si>
  <si>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</si>
  <si>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</si>
  <si>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</si>
  <si>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</si>
  <si>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</si>
  <si>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</si>
  <si>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</si>
  <si>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</si>
  <si>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</si>
  <si>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</si>
  <si>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</si>
  <si>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</si>
  <si>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</si>
  <si>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</si>
  <si>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</si>
  <si>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</si>
  <si>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</si>
  <si>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</si>
  <si>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</si>
  <si>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</si>
  <si>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</si>
  <si>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</si>
  <si>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</si>
  <si>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</si>
  <si>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</si>
  <si>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</si>
  <si>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</si>
  <si>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</si>
  <si>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</si>
  <si>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</si>
  <si>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</si>
  <si>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</si>
  <si>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</si>
  <si>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</si>
  <si>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</si>
  <si>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</si>
  <si>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</si>
  <si>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</si>
  <si>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</si>
  <si>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</si>
  <si>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</si>
  <si>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</si>
  <si>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</si>
  <si>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</si>
  <si>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</si>
  <si>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</si>
  <si>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</si>
  <si>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</si>
  <si>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</si>
  <si>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</si>
  <si>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</si>
  <si>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</si>
  <si>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</si>
  <si>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</si>
  <si>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</si>
  <si>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</si>
  <si>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</si>
  <si>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</si>
  <si>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</si>
  <si>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</si>
  <si>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</si>
  <si>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</si>
  <si>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</si>
  <si>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</si>
  <si>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</si>
  <si>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</si>
  <si>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</si>
  <si>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</si>
  <si>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</si>
  <si>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</si>
  <si>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</si>
  <si>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</si>
  <si>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</si>
  <si>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</si>
  <si>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</si>
  <si>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</si>
  <si>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</si>
  <si>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</si>
  <si>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</si>
  <si>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</si>
  <si>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</si>
  <si>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</si>
  <si>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</si>
  <si>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</si>
  <si>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</si>
  <si>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</si>
  <si>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</si>
  <si>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</si>
  <si>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</si>
  <si>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</si>
  <si>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</si>
  <si>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</si>
  <si>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</si>
  <si>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</si>
  <si>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</si>
  <si>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</si>
  <si>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</si>
  <si>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</si>
  <si>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</si>
  <si>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</si>
  <si>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</si>
  <si>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</si>
  <si>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</si>
  <si>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</si>
  <si>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</si>
  <si>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</si>
  <si>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</si>
  <si>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</si>
  <si>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</si>
  <si>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</si>
  <si>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</si>
  <si>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</si>
  <si>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</si>
  <si>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</si>
  <si>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</si>
  <si>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</si>
  <si>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</si>
  <si>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</si>
  <si>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</si>
  <si>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</si>
  <si>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</si>
  <si>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</si>
  <si>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</si>
  <si>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</si>
  <si>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</si>
  <si>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</si>
  <si>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</si>
  <si>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</si>
  <si>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</si>
  <si>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</si>
  <si>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</si>
  <si>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</si>
  <si>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</si>
  <si>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</si>
  <si>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</si>
  <si>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</si>
  <si>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</si>
  <si>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</si>
  <si>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</si>
  <si>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</si>
  <si>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</si>
  <si>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</si>
  <si>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</si>
  <si>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</si>
  <si>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</si>
  <si>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</si>
  <si>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</si>
  <si>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</si>
  <si>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</si>
  <si>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</si>
  <si>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</si>
  <si>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</si>
  <si>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</si>
  <si>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</si>
  <si>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</si>
  <si>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</si>
  <si>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</si>
  <si>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</si>
  <si>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</si>
  <si>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</si>
  <si>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</si>
  <si>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</si>
  <si>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</si>
  <si>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</si>
  <si>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</si>
  <si>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</si>
  <si>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</si>
  <si>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</si>
  <si>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</si>
  <si>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</si>
  <si>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</si>
  <si>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</si>
  <si>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</si>
  <si>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</si>
  <si>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</si>
  <si>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</si>
  <si>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</si>
  <si>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</si>
  <si>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</si>
  <si>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</si>
  <si>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</si>
  <si>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</si>
  <si>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</si>
  <si>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</si>
  <si>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</si>
  <si>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</si>
  <si>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</si>
  <si>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</si>
  <si>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</si>
  <si>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</si>
  <si>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</si>
  <si>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</si>
  <si>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</si>
  <si>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</si>
  <si>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</si>
  <si>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</si>
  <si>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</si>
  <si>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</si>
  <si>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</si>
  <si>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</si>
  <si>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</si>
  <si>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</si>
  <si>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</si>
  <si>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</si>
  <si>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</si>
  <si>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</si>
  <si>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</si>
  <si>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</si>
  <si>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</si>
  <si>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</si>
  <si>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</si>
  <si>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</si>
  <si>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</si>
  <si>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</si>
  <si>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</si>
  <si>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</si>
  <si>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</si>
  <si>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</si>
  <si>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</si>
  <si>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</si>
  <si>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</si>
  <si>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</si>
  <si>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</si>
  <si>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</si>
  <si>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</si>
  <si>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</si>
  <si>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</si>
  <si>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</si>
  <si>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</si>
  <si>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</si>
  <si>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</si>
  <si>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</si>
  <si>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</si>
  <si>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</si>
  <si>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</si>
  <si>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</si>
  <si>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</si>
  <si>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</si>
  <si>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</si>
  <si>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</si>
  <si>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</si>
  <si>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</si>
  <si>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</si>
  <si>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</si>
  <si>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</si>
  <si>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</si>
  <si>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</si>
  <si>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</si>
  <si>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</si>
  <si>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</si>
  <si>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</si>
  <si>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</si>
  <si>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</si>
  <si>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</si>
  <si>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</si>
  <si>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</si>
  <si>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</si>
  <si>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</si>
  <si>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</si>
  <si>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</si>
  <si>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</si>
  <si>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</si>
  <si>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</si>
  <si>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</si>
  <si>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</si>
  <si>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</si>
  <si>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</si>
  <si>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</si>
  <si>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</si>
  <si>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</si>
  <si>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</si>
  <si>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</si>
  <si>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</si>
  <si>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</si>
  <si>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</si>
  <si>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</si>
  <si>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</si>
  <si>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</si>
  <si>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</si>
  <si>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</si>
  <si>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</si>
  <si>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</si>
  <si>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</si>
  <si>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</si>
  <si>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</si>
  <si>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</si>
  <si>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</si>
  <si>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</si>
  <si>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</si>
  <si>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</si>
  <si>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</si>
  <si>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</si>
  <si>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</si>
  <si>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</si>
  <si>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</si>
  <si>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</si>
  <si>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</si>
  <si>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</si>
  <si>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</si>
  <si>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</si>
  <si>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</si>
  <si>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</si>
  <si>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</si>
  <si>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</si>
  <si>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</si>
  <si>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</si>
  <si>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</si>
  <si>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</si>
  <si>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</si>
  <si>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</si>
  <si>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</si>
  <si>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</si>
  <si>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</si>
  <si>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</si>
  <si>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</si>
  <si>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</si>
  <si>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</si>
  <si>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</si>
  <si>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</si>
  <si>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</si>
  <si>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</si>
  <si>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</si>
  <si>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</si>
  <si>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</si>
  <si>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</si>
  <si>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</si>
  <si>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</si>
  <si>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</si>
  <si>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</si>
  <si>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</si>
  <si>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</si>
  <si>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</si>
  <si>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</si>
  <si>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</si>
  <si>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</si>
  <si>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</si>
  <si>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</si>
  <si>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</si>
  <si>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</si>
  <si>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</si>
  <si>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</si>
  <si>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</si>
  <si>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</si>
  <si>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</si>
  <si>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</si>
  <si>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</si>
  <si>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</si>
  <si>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</si>
  <si>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</si>
  <si>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</si>
  <si>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</si>
  <si>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</si>
  <si>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</si>
  <si>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</si>
  <si>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</si>
  <si>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</si>
  <si>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</si>
  <si>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</si>
  <si>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</si>
  <si>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</si>
  <si>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</si>
  <si>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</si>
  <si>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</si>
  <si>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</si>
  <si>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</si>
  <si>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</si>
  <si>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</si>
  <si>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</si>
  <si>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</si>
  <si>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</si>
  <si>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</si>
  <si>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</si>
  <si>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</si>
  <si>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</si>
  <si>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</si>
  <si>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</si>
  <si>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</si>
  <si>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</si>
  <si>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</si>
  <si>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</si>
  <si>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</si>
  <si>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</si>
  <si>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</si>
  <si>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</si>
  <si>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</si>
  <si>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</si>
  <si>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</si>
  <si>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</si>
  <si>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</si>
  <si>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</si>
  <si>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</si>
  <si>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</si>
  <si>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</si>
  <si>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</si>
  <si>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</si>
  <si>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</si>
  <si>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</si>
  <si>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</si>
  <si>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</si>
  <si>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</si>
  <si>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</si>
  <si>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</si>
  <si>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</si>
  <si>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</si>
  <si>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</si>
  <si>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</si>
  <si>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</si>
  <si>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</si>
  <si>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</si>
  <si>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</si>
  <si>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</si>
  <si>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</si>
  <si>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</si>
  <si>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</si>
  <si>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</si>
  <si>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</si>
  <si>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</si>
  <si>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</si>
  <si>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</si>
  <si>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</si>
  <si>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</si>
  <si>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</si>
  <si>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</si>
  <si>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</si>
  <si>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</si>
  <si>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</si>
  <si>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</si>
  <si>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</si>
  <si>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</si>
  <si>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</si>
  <si>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</si>
  <si>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</si>
  <si>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</si>
  <si>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</si>
  <si>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</si>
  <si>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</si>
  <si>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</si>
  <si>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</si>
  <si>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</si>
  <si>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</si>
  <si>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</si>
  <si>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</si>
  <si>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</si>
  <si>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</si>
  <si>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</si>
  <si>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</si>
  <si>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</si>
  <si>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</si>
  <si>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</si>
  <si>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</si>
  <si>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</si>
  <si>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</si>
  <si>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</si>
  <si>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</si>
  <si>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</si>
  <si>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</si>
  <si>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</si>
  <si>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</si>
  <si>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</si>
  <si>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</si>
  <si>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</si>
  <si>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</si>
  <si>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</si>
  <si>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</si>
  <si>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</si>
  <si>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</si>
  <si>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</si>
  <si>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</si>
  <si>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</si>
  <si>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</si>
  <si>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</si>
  <si>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</si>
  <si>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</si>
  <si>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</si>
  <si>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</si>
  <si>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</si>
  <si>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</si>
  <si>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</si>
  <si>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</si>
  <si>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</si>
  <si>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</si>
  <si>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</si>
  <si>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</si>
  <si>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</si>
  <si>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</si>
  <si>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</si>
  <si>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</si>
  <si>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</si>
  <si>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</si>
  <si>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</si>
  <si>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</si>
  <si>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</si>
  <si>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</si>
  <si>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</si>
  <si>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</si>
  <si>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</si>
  <si>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</si>
  <si>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</si>
  <si>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</si>
  <si>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</si>
  <si>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</si>
  <si>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</si>
  <si>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</si>
  <si>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</si>
  <si>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</si>
  <si>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</si>
  <si>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</si>
  <si>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</si>
  <si>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</si>
  <si>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</si>
  <si>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</si>
  <si>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</si>
  <si>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</si>
  <si>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</si>
  <si>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</si>
  <si>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</si>
  <si>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</si>
  <si>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</si>
  <si>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</si>
  <si>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</si>
  <si>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</si>
  <si>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</si>
  <si>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</si>
  <si>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</si>
  <si>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</si>
  <si>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</si>
  <si>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</si>
  <si>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</si>
  <si>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</si>
  <si>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</si>
  <si>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</si>
  <si>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</si>
  <si>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</si>
  <si>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</si>
  <si>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</si>
  <si>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</si>
  <si>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</si>
  <si>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</si>
  <si>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</si>
  <si>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</si>
  <si>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</si>
  <si>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</si>
  <si>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</si>
  <si>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</si>
  <si>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</si>
  <si>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</si>
  <si>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</si>
  <si>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</si>
  <si>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</si>
  <si>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</si>
  <si>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</si>
  <si>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</si>
  <si>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</si>
  <si>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</si>
  <si>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</si>
  <si>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</si>
  <si>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</si>
  <si>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</si>
  <si>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</si>
  <si>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</si>
  <si>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</si>
  <si>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</si>
  <si>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</si>
  <si>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</si>
  <si>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</si>
  <si>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</si>
  <si>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</si>
  <si>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</si>
  <si>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</si>
  <si>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</si>
  <si>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</si>
  <si>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</si>
  <si>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</si>
  <si>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</si>
  <si>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</si>
  <si>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</si>
  <si>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</si>
  <si>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</si>
  <si>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</si>
  <si>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</si>
  <si>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</si>
  <si>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</si>
  <si>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</si>
  <si>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</si>
  <si>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</si>
  <si>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</si>
  <si>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</si>
  <si>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</si>
  <si>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</si>
  <si>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</si>
  <si>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</si>
  <si>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</si>
  <si>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</si>
  <si>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</si>
  <si>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</si>
  <si>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</si>
  <si>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</si>
  <si>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</si>
  <si>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</si>
  <si>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</si>
  <si>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</si>
  <si>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</si>
  <si>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</si>
  <si>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</si>
  <si>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</si>
  <si>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</si>
  <si>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</si>
  <si>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</si>
  <si>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</si>
  <si>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</si>
  <si>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</si>
  <si>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</si>
  <si>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</si>
  <si>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</si>
  <si>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</si>
  <si>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</si>
  <si>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</si>
  <si>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</si>
  <si>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</si>
  <si>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</si>
  <si>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</si>
  <si>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</si>
  <si>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</si>
  <si>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</si>
  <si>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</si>
  <si>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</si>
  <si>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</si>
  <si>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</si>
  <si>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</si>
  <si>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</si>
  <si>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</si>
  <si>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</si>
  <si>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</si>
  <si>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</si>
  <si>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</si>
  <si>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</si>
  <si>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</si>
  <si>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</si>
  <si>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</si>
  <si>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</si>
  <si>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</si>
  <si>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</si>
  <si>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</si>
  <si>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</si>
  <si>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</si>
  <si>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</si>
  <si>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</si>
  <si>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</si>
  <si>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</si>
  <si>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</si>
  <si>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</si>
  <si>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</si>
  <si>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</si>
  <si>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</si>
  <si>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</si>
  <si>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</si>
  <si>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</si>
  <si>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</si>
  <si>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</si>
  <si>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</si>
  <si>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</si>
  <si>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</si>
  <si>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</si>
  <si>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</si>
  <si>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</si>
  <si>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</si>
  <si>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</si>
  <si>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</si>
  <si>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</si>
  <si>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</si>
  <si>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</si>
  <si>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</si>
  <si>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</si>
  <si>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</si>
  <si>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</si>
  <si>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</si>
  <si>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</si>
  <si>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</si>
  <si>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</si>
  <si>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</si>
  <si>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</si>
  <si>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</si>
  <si>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</si>
  <si>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</si>
  <si>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</si>
  <si>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</si>
  <si>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</si>
  <si>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</si>
  <si>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</si>
  <si>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</si>
  <si>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</si>
  <si>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</si>
  <si>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</si>
  <si>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</si>
  <si>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</si>
  <si>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</si>
  <si>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</si>
  <si>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</si>
  <si>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</si>
  <si>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</si>
  <si>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</si>
  <si>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</si>
  <si>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</si>
  <si>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</si>
  <si>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</si>
  <si>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</si>
  <si>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</si>
  <si>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</si>
  <si>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</si>
  <si>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</si>
  <si>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</si>
  <si>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</si>
  <si>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</si>
  <si>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</si>
  <si>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</si>
  <si>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</si>
  <si>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</si>
  <si>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</si>
  <si>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</si>
  <si>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</si>
  <si>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</si>
  <si>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</si>
  <si>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</si>
  <si>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</si>
  <si>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</si>
  <si>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</si>
  <si>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</si>
  <si>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</si>
  <si>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</si>
  <si>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</si>
  <si>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</si>
  <si>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</si>
  <si>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</si>
  <si>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</si>
  <si>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</si>
  <si>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</si>
  <si>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</si>
  <si>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</si>
  <si>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</si>
  <si>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</si>
  <si>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</si>
  <si>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</si>
  <si>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</si>
  <si>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</si>
  <si>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</si>
  <si>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</si>
  <si>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</si>
  <si>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</si>
  <si>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</si>
  <si>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</si>
  <si>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</si>
  <si>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</si>
  <si>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</si>
  <si>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</si>
  <si>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</si>
  <si>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</si>
  <si>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</si>
  <si>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</si>
  <si>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</si>
  <si>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</si>
  <si>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</si>
  <si>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</si>
  <si>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</si>
  <si>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</si>
  <si>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</si>
  <si>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</si>
  <si>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</si>
  <si>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</si>
  <si>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</si>
  <si>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</si>
  <si>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</si>
  <si>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</si>
  <si>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</si>
  <si>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</si>
  <si>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</si>
  <si>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</si>
  <si>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</si>
  <si>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</si>
  <si>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</si>
  <si>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</si>
  <si>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</si>
  <si>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</si>
  <si>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</si>
  <si>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</si>
  <si>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</si>
  <si>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</si>
  <si>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</si>
  <si>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</si>
  <si>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</si>
  <si>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</si>
  <si>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</si>
  <si>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</si>
  <si>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</si>
  <si>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</si>
  <si>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</si>
  <si>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</si>
  <si>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</si>
  <si>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</si>
  <si>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</si>
  <si>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</si>
  <si>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</si>
  <si>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</si>
  <si>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</si>
  <si>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</si>
  <si>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</si>
  <si>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</si>
  <si>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</si>
  <si>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</si>
  <si>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</si>
  <si>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</si>
  <si>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</si>
  <si>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</si>
  <si>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</si>
  <si>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</si>
  <si>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</si>
  <si>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</si>
  <si>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</si>
  <si>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</si>
  <si>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</si>
  <si>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</si>
  <si>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</si>
  <si>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</si>
  <si>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</si>
  <si>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</si>
  <si>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</si>
  <si>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</si>
  <si>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</si>
  <si>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</si>
  <si>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</si>
  <si>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</si>
  <si>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</si>
  <si>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</si>
  <si>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</si>
  <si>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</si>
  <si>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</si>
  <si>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</si>
  <si>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</si>
  <si>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</si>
  <si>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</si>
  <si>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</si>
  <si>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</si>
  <si>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</si>
  <si>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</si>
  <si>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</si>
  <si>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</si>
  <si>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</si>
  <si>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</si>
  <si>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</si>
  <si>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</si>
  <si>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</si>
  <si>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</si>
  <si>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</si>
  <si>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</si>
  <si>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</si>
  <si>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</si>
  <si>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</si>
  <si>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</si>
  <si>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</si>
  <si>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</si>
  <si>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</si>
  <si>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</si>
  <si>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</si>
  <si>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</si>
  <si>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</si>
  <si>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</si>
  <si>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</si>
  <si>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</si>
  <si>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</si>
  <si>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</si>
  <si>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</si>
  <si>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</si>
  <si>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</si>
  <si>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</si>
  <si>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</si>
  <si>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</si>
  <si>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</si>
  <si>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</si>
  <si>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</si>
  <si>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</si>
  <si>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</si>
  <si>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</si>
  <si>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</si>
  <si>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</si>
  <si>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</si>
  <si>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</si>
  <si>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</si>
  <si>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</si>
  <si>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</si>
  <si>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</si>
  <si>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</si>
  <si>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</si>
  <si>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</si>
  <si>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</si>
  <si>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</si>
  <si>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</si>
  <si>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</si>
  <si>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</si>
  <si>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</si>
  <si>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</si>
  <si>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</si>
  <si>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</si>
  <si>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</si>
  <si>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</si>
  <si>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</si>
  <si>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</si>
  <si>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</si>
  <si>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</si>
  <si>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</si>
  <si>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</si>
  <si>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</si>
  <si>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</si>
  <si>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</si>
  <si>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</si>
  <si>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</si>
  <si>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</si>
  <si>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</si>
  <si>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</si>
  <si>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</si>
  <si>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</si>
  <si>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</si>
  <si>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</si>
  <si>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</si>
  <si>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</si>
  <si>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</si>
  <si>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</si>
  <si>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</si>
  <si>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</si>
  <si>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</si>
  <si>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</si>
  <si>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</si>
  <si>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</si>
  <si>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</si>
  <si>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</si>
  <si>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</si>
  <si>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</si>
  <si>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</si>
  <si>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</si>
  <si>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</si>
  <si>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</si>
  <si>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</si>
  <si>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</si>
  <si>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</si>
  <si>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</si>
  <si>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</si>
  <si>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</si>
  <si>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</si>
  <si>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</si>
  <si>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</si>
  <si>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</si>
  <si>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</si>
  <si>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</si>
  <si>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</si>
  <si>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</si>
  <si>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</si>
  <si>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</si>
  <si>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</si>
  <si>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</si>
  <si>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</si>
  <si>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</si>
  <si>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</si>
  <si>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</si>
  <si>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</si>
  <si>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</si>
  <si>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</si>
  <si>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</si>
  <si>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</si>
  <si>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</si>
  <si>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</si>
  <si>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</si>
  <si>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</si>
  <si>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</si>
  <si>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</si>
  <si>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</si>
  <si>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</si>
  <si>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</si>
  <si>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</si>
  <si>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</si>
  <si>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</si>
  <si>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</si>
  <si>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</si>
  <si>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</si>
  <si>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</si>
  <si>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</si>
  <si>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</si>
  <si>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</si>
  <si>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</si>
  <si>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</si>
  <si>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</si>
  <si>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</si>
  <si>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</si>
  <si>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</si>
  <si>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</si>
  <si>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</si>
  <si>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</si>
  <si>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</si>
  <si>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</si>
  <si>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</si>
  <si>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</si>
  <si>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</si>
  <si>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</si>
  <si>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</si>
  <si>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</si>
  <si>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</si>
  <si>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</si>
  <si>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</si>
  <si>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</si>
  <si>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</si>
  <si>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</si>
  <si>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</si>
  <si>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</si>
  <si>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</si>
  <si>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</si>
  <si>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</si>
  <si>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</si>
  <si>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</si>
  <si>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</si>
  <si>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</si>
  <si>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</si>
  <si>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</si>
  <si>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</si>
  <si>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</si>
  <si>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</si>
  <si>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</si>
  <si>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</si>
  <si>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</si>
  <si>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</si>
  <si>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</si>
  <si>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</si>
  <si>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</si>
  <si>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</si>
  <si>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</si>
  <si>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</si>
  <si>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</si>
  <si>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</si>
  <si>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</si>
  <si>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</si>
  <si>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</si>
  <si>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</si>
  <si>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</si>
  <si>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</si>
  <si>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</si>
  <si>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</si>
  <si>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</si>
  <si>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</si>
  <si>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</si>
  <si>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</si>
  <si>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</si>
  <si>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</si>
  <si>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</si>
  <si>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</si>
  <si>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</si>
  <si>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</si>
  <si>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</si>
  <si>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</si>
  <si>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</si>
  <si>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</si>
  <si>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</si>
  <si>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</si>
  <si>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</si>
  <si>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</si>
  <si>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</si>
  <si>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</si>
  <si>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</si>
  <si>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</si>
  <si>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</si>
  <si>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</si>
  <si>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</si>
  <si>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</si>
  <si>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</si>
  <si>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</si>
  <si>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</si>
  <si>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</si>
  <si>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</si>
  <si>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</si>
  <si>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</si>
  <si>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</si>
  <si>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</si>
  <si>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</si>
  <si>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</si>
  <si>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</si>
  <si>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</si>
  <si>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</si>
  <si>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</si>
  <si>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</si>
  <si>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</si>
  <si>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</si>
  <si>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</si>
  <si>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</si>
  <si>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</si>
  <si>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</si>
  <si>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</si>
  <si>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</si>
  <si>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</si>
  <si>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</si>
  <si>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</si>
  <si>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</si>
  <si>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</si>
  <si>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</si>
  <si>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</si>
  <si>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</si>
  <si>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</si>
  <si>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</si>
  <si>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</si>
  <si>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</si>
  <si>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</si>
  <si>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</si>
  <si>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</si>
  <si>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</si>
  <si>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</si>
  <si>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</si>
  <si>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</si>
  <si>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</si>
  <si>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</si>
  <si>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</si>
  <si>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</si>
  <si>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</si>
  <si>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</si>
  <si>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</si>
  <si>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</si>
  <si>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</si>
  <si>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</si>
  <si>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</si>
  <si>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</si>
  <si>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</si>
  <si>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</si>
  <si>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</si>
  <si>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</si>
  <si>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</si>
  <si>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</si>
  <si>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</si>
  <si>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</si>
  <si>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</si>
  <si>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</si>
  <si>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</si>
  <si>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</si>
  <si>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</si>
  <si>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</si>
  <si>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</si>
  <si>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</si>
  <si>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</si>
  <si>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</si>
  <si>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</si>
  <si>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</si>
  <si>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</si>
  <si>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</si>
  <si>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</si>
  <si>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</si>
  <si>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</si>
  <si>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</si>
  <si>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</si>
  <si>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</si>
  <si>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</si>
  <si>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</si>
  <si>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</si>
  <si>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</si>
  <si>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</si>
  <si>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</si>
  <si>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</si>
  <si>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</si>
  <si>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</si>
  <si>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</si>
  <si>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</si>
  <si>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</si>
  <si>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</si>
  <si>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</si>
  <si>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</si>
  <si>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</si>
  <si>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</si>
  <si>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</si>
  <si>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</si>
  <si>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</si>
  <si>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</si>
  <si>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</si>
  <si>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</si>
  <si>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</si>
  <si>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</si>
  <si>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</si>
  <si>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</si>
  <si>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</si>
  <si>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</si>
  <si>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</si>
  <si>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</si>
  <si>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</si>
  <si>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</si>
  <si>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</si>
  <si>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</si>
  <si>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</si>
  <si>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</si>
  <si>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</si>
  <si>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</si>
  <si>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</si>
  <si>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</si>
  <si>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</si>
  <si>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</si>
  <si>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</si>
  <si>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</si>
  <si>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</si>
  <si>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</si>
  <si>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</si>
  <si>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</si>
  <si>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</si>
  <si>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</si>
  <si>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</si>
  <si>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</si>
  <si>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</si>
  <si>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</si>
  <si>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</si>
  <si>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</si>
  <si>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</si>
  <si>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</si>
  <si>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</si>
  <si>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</si>
  <si>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</si>
  <si>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</si>
  <si>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</si>
  <si>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</si>
  <si>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</si>
  <si>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</si>
  <si>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</si>
  <si>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</si>
  <si>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</si>
  <si>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</si>
  <si>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</si>
  <si>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</si>
  <si>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</si>
  <si>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</si>
  <si>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</si>
  <si>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</si>
  <si>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</si>
  <si>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</si>
  <si>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</si>
  <si>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</si>
  <si>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</si>
  <si>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</si>
  <si>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</si>
  <si>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</si>
  <si>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</si>
  <si>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</si>
  <si>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</si>
  <si>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</si>
  <si>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</si>
  <si>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</si>
  <si>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</si>
  <si>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</si>
  <si>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</si>
  <si>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</si>
  <si>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</si>
  <si>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</si>
  <si>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</si>
  <si>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</si>
  <si>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</si>
  <si>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</si>
  <si>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</si>
  <si>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</si>
  <si>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</si>
  <si>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</si>
  <si>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</si>
  <si>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</si>
  <si>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</si>
  <si>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</si>
  <si>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</si>
  <si>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</si>
  <si>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</si>
  <si>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</si>
  <si>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</si>
  <si>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</si>
  <si>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</si>
  <si>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</si>
  <si>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</si>
  <si>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</si>
  <si>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</si>
  <si>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</si>
  <si>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</si>
  <si>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</si>
  <si>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</si>
  <si>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</si>
  <si>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</si>
  <si>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</si>
  <si>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</si>
  <si>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</si>
  <si>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</si>
  <si>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</si>
  <si>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</si>
  <si>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</si>
  <si>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</si>
  <si>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</si>
  <si>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</si>
  <si>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</si>
  <si>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</si>
  <si>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</si>
  <si>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</si>
  <si>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</si>
  <si>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</si>
  <si>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</si>
  <si>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</si>
  <si>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</si>
  <si>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</si>
  <si>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</si>
  <si>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</si>
  <si>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</si>
  <si>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</si>
  <si>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</si>
  <si>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</si>
  <si>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</si>
  <si>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</si>
  <si>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</si>
  <si>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</si>
  <si>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</si>
  <si>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</si>
  <si>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</si>
  <si>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</si>
  <si>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</si>
  <si>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</si>
  <si>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</si>
  <si>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</si>
  <si>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</si>
  <si>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</si>
  <si>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</si>
  <si>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</si>
  <si>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</si>
  <si>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</si>
  <si>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</si>
  <si>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</si>
  <si>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</si>
  <si>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</si>
  <si>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</si>
  <si>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</si>
  <si>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</si>
  <si>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</si>
  <si>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</si>
  <si>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</si>
  <si>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</si>
  <si>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</si>
  <si>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</si>
  <si>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</si>
  <si>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jose.nino@fiscalia.gov.co</t>
  </si>
  <si>
    <t>180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</si>
  <si>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</si>
  <si>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</si>
  <si>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</si>
  <si>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</si>
  <si>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</si>
  <si>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</si>
  <si>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</si>
  <si>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</si>
  <si>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</si>
  <si>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</si>
  <si>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</si>
  <si>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4</t>
  </si>
  <si>
    <t>30</t>
  </si>
  <si>
    <t>5903108 EXT 42133</t>
  </si>
  <si>
    <t>5903108 EXT 41423</t>
  </si>
  <si>
    <t>SERVICIOS DE LA CONSTRUCCION                                                        SERVICIO GENERALES DE CONSTRUCCION DE EDIFICACIONES NO RESIDENCIALES:                                                     SERVICIO REPARACIONES  DE CHAPAS, PUERTAS, VENTANAS, LLAVES, CAJA FUERTES ETC</t>
  </si>
  <si>
    <t>82101504-82101601-55101509</t>
  </si>
  <si>
    <t>72101511-                         72151207</t>
  </si>
  <si>
    <t>72102900-72103300-72121100</t>
  </si>
  <si>
    <t>72101500-72102900-72103300-72101507-72101505</t>
  </si>
  <si>
    <t>Gestión Contractual -Sección Compras</t>
  </si>
  <si>
    <t>5</t>
  </si>
  <si>
    <t>SERVICIOS PARA LA COMUNIDAD, SOCIALESY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</si>
  <si>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 xml:space="preserve">SERVICIOS DE LA CONSTRUCCION                                                        SERVICIO GENERALES DE CONSTRUCCION DE EDIFICACIONES NO RESIDENCIALES:                                                     SERVICIO DE MTO Y REPARACIONES UNIDADES SANITARIAS </t>
  </si>
  <si>
    <t>MATERIALES Y SUMINISTROS:                                                                                          OTROS PRODUCTOS QUIMICOS, FIBRAS ARTIFICIALES ( O FIBRAS INDUSTRIALES HECHAS POR EL HOMBRE)         LLANTAS Y NEUMATICOS                                                         PRODUCTOS QUIMICOS NCP</t>
  </si>
  <si>
    <t>SELECCIÓN ABREVIADA MENOR CUANTIA</t>
  </si>
  <si>
    <t xml:space="preserve">SERVICIOS DE ALCANTARRILLADO, RECOLECCION, TRATAMIENTO Y DISPOSICION DE DESECHOS Y OTROS SERVICIOS DE SANEAMIENTO AMBIENTAL :                                                     SERVICIO DE TRATAMIENTO Y DISPOSICION DE DESECHOS  </t>
  </si>
  <si>
    <t>76121600-76121900-76122200-76122300</t>
  </si>
  <si>
    <t>SERVICIOS PRESTADOS A LAS EMPRESAS Y SERVICIO DE PRODUCCION :                                                     SERVICIO DE MANTENIMIENTO Y REPARACIÓN DE PRODUCTOS METALICOS ELABORADOS, EXCEPTO MAQUINARIA Y EQUIPO</t>
  </si>
  <si>
    <t>72101500-72102900</t>
  </si>
  <si>
    <t>360</t>
  </si>
  <si>
    <t>240</t>
  </si>
  <si>
    <t>25172503-25172504-25172502</t>
  </si>
  <si>
    <t>210</t>
  </si>
  <si>
    <t>72101506-                         73152100 - 72154010</t>
  </si>
  <si>
    <t>Subdirector Regional de Apoyo Noroccidental ( E )</t>
  </si>
  <si>
    <t>9</t>
  </si>
  <si>
    <t xml:space="preserve">SERVICIOS DE ARRENDAMIENTOS O ALQUILER SIN OPERARIO  
ITEM SERVICIOS DE  ARRENDAMIENTOS SIN OPCIÓN DE COMPRA DE OTROS BIENES        
</t>
  </si>
  <si>
    <t>60</t>
  </si>
  <si>
    <t xml:space="preserve">OTROS SERVICIOS PROFESIONALES, CIENTIFICOS Y TECNICOS  
ITEM - SERVICIOS CIENTIFICOS Y OTROS SERVICISO TECNCIOS      
</t>
  </si>
  <si>
    <t>90</t>
  </si>
  <si>
    <t>SERVICIOS DE LA CONSTRUCCION                                                        ITEM-SERVICIO GENERALES DE CONSTRUCCION DE EDIFICACIONES NO RESIDENCIALES:                                                     SERVICIO DE MTO Y REPARACION DE LA SEDE MONTERIA DE LA FGN SECCICONAL CORDOBA</t>
  </si>
  <si>
    <t>6</t>
  </si>
  <si>
    <t>SERVICIOS DE LA CONSTRUCCION                                                        ITEM-SERVICIO GENERALES DE CONSTRUCCION DE EDIFICACIONES NO RESIDENCIALES:                                                     SERVICIO DE MTO Y REPARACION LOCATIVA</t>
  </si>
  <si>
    <t>Elaboro: Javier Guzman Londoño</t>
  </si>
  <si>
    <t>Asistente Administrativo</t>
  </si>
  <si>
    <t>Vo.Bo. HUBER ANTONIO LOPEZ MORALES</t>
  </si>
  <si>
    <t>SERVICIOS DE LA CONSTRUCCION                                                        ITEM-SERVICIO GENERALES DE CONSTRUCCION DE EDIFICACIONES NO RESIDENCIALES:                                                     SERVICIO DE MTO DE ILUMINACION DE EXTERIORES EN LA SEDE VERACRUZ</t>
  </si>
  <si>
    <t xml:space="preserve">JAVIER GUZMAN LONDOÑO  COMPRAS   </t>
  </si>
  <si>
    <t>5903108 EXT 41958</t>
  </si>
  <si>
    <t>javier.guzman@fiscalia.gov.co</t>
  </si>
  <si>
    <t>SERVICIOS PARA LA COMUNIDAD, SOCIALE SY PERSONALES                                                                                                                 OTROS SERVICIOS DE ESPARCIMIENTO Y DIVERSION                                                                                    SERVICIOS DEPORTIVOS  Y DEPORTES RECERATIVOS</t>
  </si>
  <si>
    <t>150</t>
  </si>
  <si>
    <t>7</t>
  </si>
  <si>
    <t>EQUIPO Y APARATOS DE RADIO, TELEVISION Y COMUNICACIONES                                                        ITEM-RADIORRECEPTORES Y RECEPTORES DE TELEVISION, APARATOS PARA LA GRABACION Y REPRODUCCION DE SONIDO Y VIDEO, MICROFONOS, ALTAVOCES, AMPLIFICADORES ETC :                                                    COMPRA DE ELEMENTOS CAMARAS Y DIADEMAS</t>
  </si>
  <si>
    <t>CCE-11</t>
  </si>
  <si>
    <t>SERVICIOS DE LA CONSTRUCCION                                                        ITEM-SERVICIO GENERALES DE CONSTRUCCION DE EDIFICACIONES NO RESIDENCIALES:                                                     SSERVICIO DE MTO Y REPARACION LOCATIVA</t>
  </si>
  <si>
    <t>8</t>
  </si>
  <si>
    <t>45121500-45121520-43191609</t>
  </si>
  <si>
    <t xml:space="preserve">ARTICULOS TEXTILES (EXCEPTO PRENDAS DE VESTIR)                                                   -PRODUCTOS METALICOS ELABORADOS (EXCEPTO MAQ. Y EQUIPO):                                                     ORDEN DE COMPRA DE BANDERAS, ESCUDOS, PENDONES Y ATRIL </t>
  </si>
  <si>
    <t>55121715-46181700-55121714-45111500</t>
  </si>
  <si>
    <t>OTROS SERVICIOS DE FABRICACION, SERVICIOS DE EDICION, IMPRESION Y REPRODUCCION, SERVICIOS DE RECUPERACION DE MATERIALES                                                         ITEM-SERVICIOS DE EDICION, IMPRESION Y REPRODUCCION :                                                    SERVCICIOS DE SEÑALIZACION Y AVISOS</t>
  </si>
  <si>
    <t>SERVICIOS DE LA CONSTRUCCION                                                        ITEM-SERVICIO GENERALES DE CONSTRUCCION DE EDIFICACIONES NO RESIDENCIALES:                                                     SERVICIO DE SEÑALIZACION Y AVISOS</t>
  </si>
  <si>
    <t>ITEM- ACEITES DE PETRÓLEO O ACEITES OBTENIDOS DE MINERALES BITUMINOSOS (EXCEPTO LOS ACEITES CRUDOS), PREPARADOS N.C.P. QUE CONTENAN POR LO MENOS EL 70%  DE SU PESO EN ACEITES DE ESOS TIPOS Y CUYOS COMPONENTES BÁSICOS SEAN ESOS ACEITES. ITEM PRODUCTOS QUIMICOS NCP. ITEM ARTICULOS DE CONCRETO,CEMENTO Y YESO. ITEM OTROS ARTICULOS MANUFACTURADOS . COMPRA DE ELEMENTOS DE CONSTRUCCION TALES COMO PINTURA, YESO, CAL, CEMENTO ETC</t>
  </si>
  <si>
    <t>10</t>
  </si>
  <si>
    <t>31160000-31161500-31162800</t>
  </si>
  <si>
    <t>30111600-30111700-31111502-31211505-31211508-31211522-39101600-39101605-39111501-39101800-39111503-39111541</t>
  </si>
  <si>
    <t>39101600-39111800-39121700</t>
  </si>
  <si>
    <t xml:space="preserve">MAQUINARIA PARA USO GENERAL:                                                     ITEM EQUIPO DE ELEVACION Y MANIPULACION Y SUS PARTES Y PIEZAS. COMPRA DE ESCALERAS TIPO AVION PARA ALMACEN DE EVIDENCIAS </t>
  </si>
  <si>
    <t>EQUIPO Y APARATOS DE RADIO, TELEVISION Y COMUNICACIONES                                                        ITEM-ARTICULOS TEXTILES (EXCEPTO PRENDAS DE VESTIR) :                                                    COMPRA DE CARPA TIPO LONA BRIGASIER PARA LA SECCIONAL CTI</t>
  </si>
  <si>
    <t>PASTA O PULPA, PAPEL Y PRODUCTOS DE PAPEL, IMPRESOS Y ARTICULOS RELACIONADOS                                                        ITEM-PASTA DE PAEL, PAPEL  Y CARTON) :                                                    COMPRA DE PAPEL PARA CAPACITACION PARA LA SECCIONAL CTI</t>
  </si>
  <si>
    <t>MAQUINARIA Y APARATOS ELECTRICOS                                                       ITEM-ACUMULADORES, PILAS Y BATERIAS PRIMARIAS Y SUS PARTES Y PIEZAS :                                                    COMPRA DE PILAS TIPO AA Y AAA PARA LA SECCION DE MANTENIMENTO  DE LA SUBDIRECCION REGIONAL NOROCCIDENTAL</t>
  </si>
  <si>
    <t>14110000-14111800</t>
  </si>
  <si>
    <t>56101608-95121646</t>
  </si>
  <si>
    <t>46191600-72101509-72102100-72101516</t>
  </si>
  <si>
    <t xml:space="preserve">EQUIPOS Y APARATOS DE RADIO                                                        ITEM-APARATOS TRANSMISORES DE TELEVISION Y RADIO, TELEVISION, VIDEO Y CAMARAS DIGITALES, TELEFONOS :                                                    COMPRA DE TELEVIORES  PARA LA SECCIONAL DE CORDOBA Y SUCRE </t>
  </si>
  <si>
    <t>11</t>
  </si>
  <si>
    <t>55121715-46181700-55121714</t>
  </si>
  <si>
    <t>MUEBLES                                                 ITEM OTROS MUEBLES N.C.P.</t>
  </si>
  <si>
    <t>ARTICULOS TEXTILES (EXCEPTO PRENDAS DE VESTIR)                                                                                              ORDEN DE COMPRA DE BANDERAS INTERNAS</t>
  </si>
  <si>
    <t>56101700-56111500-72153600</t>
  </si>
  <si>
    <t>MATERIALES Y SUMINISTROS: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SERVICIO RENOVACON REVISTA CONSTRUDATA</t>
  </si>
  <si>
    <t>MATERIALES Y SUMINISTROS: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SERVICIO RENOVACON PERIODICO EL COLOMBIANO</t>
  </si>
  <si>
    <t>PRODUCTOS METÁLICOS Y PAQUETES DE SOFTWARE                                                                ITEM-PRODUCTOS METALICOS ELABORADOS ( EXCEPTO MAQUINARIA Y EQUIPO)                                                                            COMPRA DE BICICLETEROS</t>
  </si>
  <si>
    <t>MATERIALES Y SUMINISTROS:                   PRODUCTOS METÁLICOS Y PAQUETES DE SOFTWARE            LÁMPARAS ELECTRICAS DE INCANDESCENCIA  O DECARGA, LÁMPARAS DE ARCO, EQUIPO PARA ALUMBRADO ELÉCTRICO, SUS PARTES Y PIEZAS                                                        COMPRA DE LÁMPARAS, BOMBILLOS , TUBOS LED ETC</t>
  </si>
  <si>
    <t>PRODUCTOS METÁLICOS Y PAQUETES DE SOFTWARE                                                               ITEM:  PRODUCTOS METALICOS ELABORADOS ( EXCEPTO MAQ. Y EQUIPO)                                                       COMPRA DE TORNILLOS, SOLDADURA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</si>
</sst>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u/>
      <sz val="14"/>
      <name val="Verdana"/>
      <family val="2"/>
    </font>
    <font>
      <b/>
      <sz val="14"/>
      <name val="Verdana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165" fontId="8" fillId="0" borderId="0" xfId="2" applyFont="1" applyProtection="1"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8" fillId="0" borderId="0" xfId="2" applyFont="1" applyFill="1" applyProtection="1"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Protection="1">
      <alignment horizontal="left" vertical="center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0" fontId="11" fillId="0" borderId="0" xfId="0" applyFont="1" applyFill="1"/>
    <xf numFmtId="49" fontId="13" fillId="0" borderId="0" xfId="26" applyNumberFormat="1" applyFont="1" applyAlignment="1" applyProtection="1">
      <alignment horizontal="left" vertical="center"/>
      <protection locked="0"/>
    </xf>
    <xf numFmtId="49" fontId="14" fillId="0" borderId="0" xfId="13" applyFo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15" fillId="0" borderId="0" xfId="26" applyNumberFormat="1" applyFont="1" applyAlignment="1" applyProtection="1">
      <alignment horizontal="left" vertical="center"/>
      <protection locked="0"/>
    </xf>
    <xf numFmtId="49" fontId="16" fillId="0" borderId="0" xfId="13" applyFont="1" applyProtection="1">
      <alignment horizontal="left" vertical="center"/>
      <protection locked="0"/>
    </xf>
    <xf numFmtId="4" fontId="17" fillId="0" borderId="0" xfId="0" applyNumberFormat="1" applyFont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ier.guzman@fiscalia.gov.co" TargetMode="External"/><Relationship Id="rId2" Type="http://schemas.openxmlformats.org/officeDocument/2006/relationships/hyperlink" Target="mailto:javier.guzman@fiscalia.gov.co" TargetMode="External"/><Relationship Id="rId1" Type="http://schemas.openxmlformats.org/officeDocument/2006/relationships/hyperlink" Target="mailto:javier.guzman@fiscalia.gov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8"/>
  <sheetViews>
    <sheetView tabSelected="1" zoomScale="70" zoomScaleNormal="70" workbookViewId="0">
      <selection activeCell="I52" sqref="I52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4.710937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7" width="64.5703125" style="4"/>
    <col min="18" max="16384" width="64.5703125" style="5"/>
  </cols>
  <sheetData>
    <row r="1" spans="1:17" x14ac:dyDescent="0.25">
      <c r="A1" s="31" t="s">
        <v>107776</v>
      </c>
      <c r="B1" s="32"/>
      <c r="C1" s="32"/>
      <c r="D1" s="32"/>
      <c r="E1" s="32"/>
      <c r="F1" s="32"/>
      <c r="G1" s="32"/>
      <c r="H1" s="32"/>
      <c r="I1" s="33"/>
      <c r="J1" s="33"/>
      <c r="K1" s="32"/>
      <c r="L1" s="32"/>
      <c r="M1" s="32"/>
      <c r="N1" s="32"/>
      <c r="O1" s="32"/>
      <c r="P1" s="32"/>
      <c r="Q1" s="32"/>
    </row>
    <row r="2" spans="1:17" x14ac:dyDescent="0.25">
      <c r="A2" s="32"/>
      <c r="B2" s="32"/>
      <c r="C2" s="32"/>
      <c r="D2" s="32"/>
      <c r="E2" s="32"/>
      <c r="F2" s="32"/>
      <c r="G2" s="32"/>
      <c r="H2" s="32"/>
      <c r="I2" s="33"/>
      <c r="J2" s="33"/>
      <c r="K2" s="32"/>
      <c r="L2" s="32"/>
      <c r="M2" s="32"/>
      <c r="N2" s="32"/>
      <c r="O2" s="32"/>
      <c r="P2" s="32"/>
      <c r="Q2" s="32"/>
    </row>
    <row r="3" spans="1:17" x14ac:dyDescent="0.25">
      <c r="A3" s="32"/>
      <c r="B3" s="32"/>
      <c r="C3" s="32"/>
      <c r="D3" s="32"/>
      <c r="E3" s="32"/>
      <c r="F3" s="32"/>
      <c r="G3" s="32"/>
      <c r="H3" s="32"/>
      <c r="I3" s="33"/>
      <c r="J3" s="33"/>
      <c r="K3" s="32"/>
      <c r="L3" s="32"/>
      <c r="M3" s="32"/>
      <c r="N3" s="32"/>
      <c r="O3" s="32"/>
      <c r="P3" s="32"/>
      <c r="Q3" s="32"/>
    </row>
    <row r="4" spans="1:17" ht="90" customHeight="1" x14ac:dyDescent="0.25">
      <c r="A4" s="12" t="s">
        <v>107777</v>
      </c>
      <c r="B4" s="13" t="s">
        <v>107778</v>
      </c>
      <c r="C4" s="12" t="s">
        <v>107779</v>
      </c>
      <c r="D4" s="12" t="s">
        <v>107780</v>
      </c>
      <c r="E4" s="12" t="s">
        <v>107781</v>
      </c>
      <c r="F4" s="12" t="s">
        <v>5</v>
      </c>
      <c r="G4" s="12" t="s">
        <v>4</v>
      </c>
      <c r="H4" s="12" t="s">
        <v>39</v>
      </c>
      <c r="I4" s="14" t="s">
        <v>107782</v>
      </c>
      <c r="J4" s="14" t="s">
        <v>107783</v>
      </c>
      <c r="K4" s="12" t="s">
        <v>206</v>
      </c>
      <c r="L4" s="12" t="s">
        <v>94</v>
      </c>
      <c r="M4" s="12" t="s">
        <v>107784</v>
      </c>
      <c r="N4" s="13" t="s">
        <v>3</v>
      </c>
      <c r="O4" s="13" t="s">
        <v>107785</v>
      </c>
      <c r="P4" s="12" t="s">
        <v>107786</v>
      </c>
      <c r="Q4" s="13" t="s">
        <v>107787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</row>
    <row r="6" spans="1:17" x14ac:dyDescent="0.25">
      <c r="A6" s="10" t="s">
        <v>104522</v>
      </c>
      <c r="B6" s="26" t="s">
        <v>107873</v>
      </c>
      <c r="C6" s="10" t="s">
        <v>107803</v>
      </c>
      <c r="D6" s="10" t="s">
        <v>107803</v>
      </c>
      <c r="E6" s="10" t="s">
        <v>107822</v>
      </c>
      <c r="F6" s="10" t="s">
        <v>211</v>
      </c>
      <c r="G6" s="10" t="s">
        <v>133</v>
      </c>
      <c r="H6" s="10" t="s">
        <v>217</v>
      </c>
      <c r="I6" s="16">
        <f>640000-10000</f>
        <v>630000</v>
      </c>
      <c r="J6" s="16">
        <f>640000-10000</f>
        <v>630000</v>
      </c>
      <c r="K6" s="10" t="s">
        <v>211</v>
      </c>
      <c r="L6" s="10" t="s">
        <v>211</v>
      </c>
      <c r="M6" s="10" t="s">
        <v>107795</v>
      </c>
      <c r="N6" s="10" t="s">
        <v>111</v>
      </c>
      <c r="O6" s="10" t="s">
        <v>107792</v>
      </c>
      <c r="P6" s="10" t="s">
        <v>107806</v>
      </c>
      <c r="Q6" s="10" t="s">
        <v>107794</v>
      </c>
    </row>
    <row r="7" spans="1:17" x14ac:dyDescent="0.25">
      <c r="A7" s="10" t="s">
        <v>104522</v>
      </c>
      <c r="B7" s="26" t="s">
        <v>107874</v>
      </c>
      <c r="C7" s="10" t="s">
        <v>107803</v>
      </c>
      <c r="D7" s="10" t="s">
        <v>107803</v>
      </c>
      <c r="E7" s="10" t="s">
        <v>107822</v>
      </c>
      <c r="F7" s="10" t="s">
        <v>211</v>
      </c>
      <c r="G7" s="10" t="s">
        <v>133</v>
      </c>
      <c r="H7" s="10" t="s">
        <v>217</v>
      </c>
      <c r="I7" s="16">
        <f>1260000-54400</f>
        <v>1205600</v>
      </c>
      <c r="J7" s="16">
        <f>1260000-54400</f>
        <v>1205600</v>
      </c>
      <c r="K7" s="10" t="s">
        <v>211</v>
      </c>
      <c r="L7" s="10" t="s">
        <v>211</v>
      </c>
      <c r="M7" s="10" t="s">
        <v>107795</v>
      </c>
      <c r="N7" s="10" t="s">
        <v>111</v>
      </c>
      <c r="O7" s="10" t="s">
        <v>107792</v>
      </c>
      <c r="P7" s="10" t="s">
        <v>107806</v>
      </c>
      <c r="Q7" s="10" t="s">
        <v>107794</v>
      </c>
    </row>
    <row r="8" spans="1:17" ht="72" x14ac:dyDescent="0.25">
      <c r="A8" s="15" t="s">
        <v>107866</v>
      </c>
      <c r="B8" s="10" t="s">
        <v>107797</v>
      </c>
      <c r="C8" s="10" t="s">
        <v>107828</v>
      </c>
      <c r="D8" s="10" t="s">
        <v>107828</v>
      </c>
      <c r="E8" s="10" t="s">
        <v>107804</v>
      </c>
      <c r="F8" s="10" t="s">
        <v>211</v>
      </c>
      <c r="G8" s="10" t="s">
        <v>72</v>
      </c>
      <c r="H8" s="10" t="s">
        <v>217</v>
      </c>
      <c r="I8" s="16">
        <f>154000000-54132.75</f>
        <v>153945867.25</v>
      </c>
      <c r="J8" s="11">
        <f>154000000-54132.75</f>
        <v>153945867.25</v>
      </c>
      <c r="K8" s="10" t="s">
        <v>211</v>
      </c>
      <c r="L8" s="10" t="s">
        <v>211</v>
      </c>
      <c r="M8" s="10" t="s">
        <v>107817</v>
      </c>
      <c r="N8" s="10" t="s">
        <v>111</v>
      </c>
      <c r="O8" s="10" t="s">
        <v>107789</v>
      </c>
      <c r="P8" s="10" t="s">
        <v>107805</v>
      </c>
      <c r="Q8" s="10" t="s">
        <v>107790</v>
      </c>
    </row>
    <row r="9" spans="1:17" ht="54" x14ac:dyDescent="0.25">
      <c r="A9" s="21" t="s">
        <v>107824</v>
      </c>
      <c r="B9" s="10" t="s">
        <v>107816</v>
      </c>
      <c r="C9" s="10" t="s">
        <v>107788</v>
      </c>
      <c r="D9" s="10" t="s">
        <v>107788</v>
      </c>
      <c r="E9" s="10" t="s">
        <v>107823</v>
      </c>
      <c r="F9" s="10" t="s">
        <v>211</v>
      </c>
      <c r="G9" s="10" t="s">
        <v>72</v>
      </c>
      <c r="H9" s="10" t="s">
        <v>217</v>
      </c>
      <c r="I9" s="11">
        <f>350000000-50000000</f>
        <v>300000000</v>
      </c>
      <c r="J9" s="11">
        <f>350000000-50000000</f>
        <v>300000000</v>
      </c>
      <c r="K9" s="10" t="s">
        <v>217</v>
      </c>
      <c r="L9" s="10" t="s">
        <v>217</v>
      </c>
      <c r="M9" s="10" t="s">
        <v>107817</v>
      </c>
      <c r="N9" s="10" t="s">
        <v>111</v>
      </c>
      <c r="O9" s="10" t="s">
        <v>107792</v>
      </c>
      <c r="P9" s="10" t="s">
        <v>107805</v>
      </c>
      <c r="Q9" s="10" t="s">
        <v>107794</v>
      </c>
    </row>
    <row r="10" spans="1:17" ht="91.5" customHeight="1" x14ac:dyDescent="0.25">
      <c r="A10" s="15" t="s">
        <v>107811</v>
      </c>
      <c r="B10" s="10" t="s">
        <v>107807</v>
      </c>
      <c r="C10" s="10" t="s">
        <v>107788</v>
      </c>
      <c r="D10" s="10" t="s">
        <v>107788</v>
      </c>
      <c r="E10" s="10" t="s">
        <v>107825</v>
      </c>
      <c r="F10" s="10" t="s">
        <v>211</v>
      </c>
      <c r="G10" s="10" t="s">
        <v>72</v>
      </c>
      <c r="H10" s="10" t="s">
        <v>217</v>
      </c>
      <c r="I10" s="11">
        <v>12000000</v>
      </c>
      <c r="J10" s="11">
        <v>12000000</v>
      </c>
      <c r="K10" s="10" t="s">
        <v>211</v>
      </c>
      <c r="L10" s="10" t="s">
        <v>211</v>
      </c>
      <c r="M10" s="10" t="s">
        <v>107796</v>
      </c>
      <c r="N10" s="10" t="s">
        <v>111</v>
      </c>
      <c r="O10" s="10" t="s">
        <v>107789</v>
      </c>
      <c r="P10" s="10" t="s">
        <v>107805</v>
      </c>
      <c r="Q10" s="10" t="s">
        <v>107790</v>
      </c>
    </row>
    <row r="11" spans="1:17" ht="36" customHeight="1" x14ac:dyDescent="0.25">
      <c r="A11" s="15" t="s">
        <v>103301</v>
      </c>
      <c r="B11" s="10" t="s">
        <v>107801</v>
      </c>
      <c r="C11" s="10" t="s">
        <v>107788</v>
      </c>
      <c r="D11" s="10" t="s">
        <v>107788</v>
      </c>
      <c r="E11" s="10" t="s">
        <v>107823</v>
      </c>
      <c r="F11" s="10" t="s">
        <v>211</v>
      </c>
      <c r="G11" s="10" t="s">
        <v>72</v>
      </c>
      <c r="H11" s="10" t="s">
        <v>217</v>
      </c>
      <c r="I11" s="16">
        <v>20000000</v>
      </c>
      <c r="J11" s="11">
        <v>20000000</v>
      </c>
      <c r="K11" s="10" t="s">
        <v>211</v>
      </c>
      <c r="L11" s="10" t="s">
        <v>211</v>
      </c>
      <c r="M11" s="10" t="s">
        <v>107796</v>
      </c>
      <c r="N11" s="10" t="s">
        <v>111</v>
      </c>
      <c r="O11" s="10" t="s">
        <v>107789</v>
      </c>
      <c r="P11" s="10" t="s">
        <v>107806</v>
      </c>
      <c r="Q11" s="10" t="s">
        <v>107790</v>
      </c>
    </row>
    <row r="12" spans="1:17" ht="55.5" customHeight="1" x14ac:dyDescent="0.25">
      <c r="A12" s="15" t="s">
        <v>107808</v>
      </c>
      <c r="B12" s="10" t="s">
        <v>107800</v>
      </c>
      <c r="C12" s="10" t="s">
        <v>107788</v>
      </c>
      <c r="D12" s="10" t="s">
        <v>107788</v>
      </c>
      <c r="E12" s="10" t="s">
        <v>107823</v>
      </c>
      <c r="F12" s="10" t="s">
        <v>211</v>
      </c>
      <c r="G12" s="10" t="s">
        <v>72</v>
      </c>
      <c r="H12" s="10" t="s">
        <v>217</v>
      </c>
      <c r="I12" s="16">
        <f>10000000-20293-0.48</f>
        <v>9979706.5199999996</v>
      </c>
      <c r="J12" s="11">
        <f>10000000-20293-0.48</f>
        <v>9979706.5199999996</v>
      </c>
      <c r="K12" s="10" t="s">
        <v>211</v>
      </c>
      <c r="L12" s="10" t="s">
        <v>211</v>
      </c>
      <c r="M12" s="10" t="s">
        <v>107796</v>
      </c>
      <c r="N12" s="10" t="s">
        <v>111</v>
      </c>
      <c r="O12" s="10" t="s">
        <v>107789</v>
      </c>
      <c r="P12" s="10" t="s">
        <v>107805</v>
      </c>
      <c r="Q12" s="10" t="s">
        <v>107790</v>
      </c>
    </row>
    <row r="13" spans="1:17" ht="33.75" customHeight="1" x14ac:dyDescent="0.25">
      <c r="A13" s="15" t="s">
        <v>107809</v>
      </c>
      <c r="B13" s="10" t="s">
        <v>107799</v>
      </c>
      <c r="C13" s="10" t="s">
        <v>107788</v>
      </c>
      <c r="D13" s="10" t="s">
        <v>107788</v>
      </c>
      <c r="E13" s="10" t="s">
        <v>107823</v>
      </c>
      <c r="F13" s="10" t="s">
        <v>211</v>
      </c>
      <c r="G13" s="10" t="s">
        <v>51</v>
      </c>
      <c r="H13" s="10" t="s">
        <v>217</v>
      </c>
      <c r="I13" s="16">
        <f>236000000-3064640</f>
        <v>232935360</v>
      </c>
      <c r="J13" s="11">
        <f>236000000-3064640</f>
        <v>232935360</v>
      </c>
      <c r="K13" s="10" t="s">
        <v>211</v>
      </c>
      <c r="L13" s="10" t="s">
        <v>211</v>
      </c>
      <c r="M13" s="10" t="s">
        <v>107817</v>
      </c>
      <c r="N13" s="10" t="s">
        <v>111</v>
      </c>
      <c r="O13" s="10" t="s">
        <v>107792</v>
      </c>
      <c r="P13" s="10" t="s">
        <v>107806</v>
      </c>
      <c r="Q13" s="10" t="s">
        <v>107794</v>
      </c>
    </row>
    <row r="14" spans="1:17" ht="54" x14ac:dyDescent="0.25">
      <c r="A14" s="15" t="s">
        <v>107826</v>
      </c>
      <c r="B14" s="10" t="s">
        <v>107798</v>
      </c>
      <c r="C14" s="20" t="s">
        <v>107788</v>
      </c>
      <c r="D14" s="10" t="s">
        <v>107788</v>
      </c>
      <c r="E14" s="10" t="s">
        <v>107823</v>
      </c>
      <c r="F14" s="10" t="s">
        <v>211</v>
      </c>
      <c r="G14" s="10" t="s">
        <v>72</v>
      </c>
      <c r="H14" s="10" t="s">
        <v>217</v>
      </c>
      <c r="I14" s="11">
        <f>188072500-4393580</f>
        <v>183678920</v>
      </c>
      <c r="J14" s="11">
        <f>188072500-4393580</f>
        <v>183678920</v>
      </c>
      <c r="K14" s="10" t="s">
        <v>211</v>
      </c>
      <c r="L14" s="10" t="s">
        <v>211</v>
      </c>
      <c r="M14" s="10" t="s">
        <v>107817</v>
      </c>
      <c r="N14" s="10" t="s">
        <v>111</v>
      </c>
      <c r="O14" s="10" t="s">
        <v>107789</v>
      </c>
      <c r="P14" s="10" t="s">
        <v>107805</v>
      </c>
      <c r="Q14" s="10" t="s">
        <v>107790</v>
      </c>
    </row>
    <row r="15" spans="1:17" x14ac:dyDescent="0.25">
      <c r="A15" s="10" t="s">
        <v>106716</v>
      </c>
      <c r="B15" s="10" t="s">
        <v>107802</v>
      </c>
      <c r="C15" s="20" t="s">
        <v>107788</v>
      </c>
      <c r="D15" s="20" t="s">
        <v>107788</v>
      </c>
      <c r="E15" s="20" t="s">
        <v>107823</v>
      </c>
      <c r="F15" s="20" t="s">
        <v>211</v>
      </c>
      <c r="G15" s="20" t="s">
        <v>133</v>
      </c>
      <c r="H15" s="20" t="s">
        <v>217</v>
      </c>
      <c r="I15" s="16">
        <v>38750000</v>
      </c>
      <c r="J15" s="16">
        <v>38750000</v>
      </c>
      <c r="K15" s="20" t="s">
        <v>211</v>
      </c>
      <c r="L15" s="10" t="s">
        <v>211</v>
      </c>
      <c r="M15" s="10" t="s">
        <v>107795</v>
      </c>
      <c r="N15" s="10" t="s">
        <v>111</v>
      </c>
      <c r="O15" s="10" t="s">
        <v>107792</v>
      </c>
      <c r="P15" s="10" t="s">
        <v>107806</v>
      </c>
      <c r="Q15" s="10" t="s">
        <v>107794</v>
      </c>
    </row>
    <row r="16" spans="1:17" x14ac:dyDescent="0.25">
      <c r="A16" s="10" t="s">
        <v>106716</v>
      </c>
      <c r="B16" s="10" t="s">
        <v>107793</v>
      </c>
      <c r="C16" s="20" t="s">
        <v>107788</v>
      </c>
      <c r="D16" s="20" t="s">
        <v>107788</v>
      </c>
      <c r="E16" s="20" t="s">
        <v>107823</v>
      </c>
      <c r="F16" s="20" t="s">
        <v>211</v>
      </c>
      <c r="G16" s="20" t="s">
        <v>133</v>
      </c>
      <c r="H16" s="20" t="s">
        <v>217</v>
      </c>
      <c r="I16" s="16">
        <f>11250000-11250000</f>
        <v>0</v>
      </c>
      <c r="J16" s="16">
        <f>11250000-11250000</f>
        <v>0</v>
      </c>
      <c r="K16" s="20" t="s">
        <v>211</v>
      </c>
      <c r="L16" s="10" t="s">
        <v>211</v>
      </c>
      <c r="M16" s="10" t="s">
        <v>107795</v>
      </c>
      <c r="N16" s="10" t="s">
        <v>111</v>
      </c>
      <c r="O16" s="10" t="s">
        <v>107792</v>
      </c>
      <c r="P16" s="10" t="s">
        <v>107806</v>
      </c>
      <c r="Q16" s="10" t="s">
        <v>107794</v>
      </c>
    </row>
    <row r="17" spans="1:17" x14ac:dyDescent="0.25">
      <c r="A17" s="10" t="s">
        <v>106716</v>
      </c>
      <c r="B17" s="10" t="s">
        <v>107843</v>
      </c>
      <c r="C17" s="20" t="s">
        <v>107845</v>
      </c>
      <c r="D17" s="20" t="s">
        <v>107845</v>
      </c>
      <c r="E17" s="20" t="s">
        <v>107844</v>
      </c>
      <c r="F17" s="20" t="s">
        <v>211</v>
      </c>
      <c r="G17" s="20" t="s">
        <v>133</v>
      </c>
      <c r="H17" s="20" t="s">
        <v>217</v>
      </c>
      <c r="I17" s="16">
        <v>160000000</v>
      </c>
      <c r="J17" s="16">
        <v>160000000</v>
      </c>
      <c r="K17" s="20" t="s">
        <v>211</v>
      </c>
      <c r="L17" s="10" t="s">
        <v>211</v>
      </c>
      <c r="M17" s="10" t="s">
        <v>107795</v>
      </c>
      <c r="N17" s="10" t="s">
        <v>111</v>
      </c>
      <c r="O17" s="10" t="s">
        <v>107792</v>
      </c>
      <c r="P17" s="10" t="s">
        <v>107806</v>
      </c>
      <c r="Q17" s="10" t="s">
        <v>107794</v>
      </c>
    </row>
    <row r="18" spans="1:17" x14ac:dyDescent="0.25">
      <c r="A18" s="10" t="s">
        <v>106716</v>
      </c>
      <c r="B18" s="10" t="s">
        <v>107814</v>
      </c>
      <c r="C18" s="20" t="s">
        <v>107788</v>
      </c>
      <c r="D18" s="20" t="s">
        <v>107788</v>
      </c>
      <c r="E18" s="20" t="s">
        <v>107823</v>
      </c>
      <c r="F18" s="20" t="s">
        <v>211</v>
      </c>
      <c r="G18" s="20" t="s">
        <v>133</v>
      </c>
      <c r="H18" s="20" t="s">
        <v>217</v>
      </c>
      <c r="I18" s="16">
        <f>11250000+11250000</f>
        <v>22500000</v>
      </c>
      <c r="J18" s="16">
        <f>11250000+11250000</f>
        <v>22500000</v>
      </c>
      <c r="K18" s="20" t="s">
        <v>211</v>
      </c>
      <c r="L18" s="10" t="s">
        <v>211</v>
      </c>
      <c r="M18" s="10" t="s">
        <v>107795</v>
      </c>
      <c r="N18" s="10" t="s">
        <v>111</v>
      </c>
      <c r="O18" s="10" t="s">
        <v>107792</v>
      </c>
      <c r="P18" s="10" t="s">
        <v>107806</v>
      </c>
      <c r="Q18" s="10" t="s">
        <v>107794</v>
      </c>
    </row>
    <row r="19" spans="1:17" ht="54" x14ac:dyDescent="0.25">
      <c r="A19" s="21" t="s">
        <v>107810</v>
      </c>
      <c r="B19" s="10" t="s">
        <v>107815</v>
      </c>
      <c r="C19" s="10" t="s">
        <v>107813</v>
      </c>
      <c r="D19" s="10" t="s">
        <v>107813</v>
      </c>
      <c r="E19" s="20" t="s">
        <v>211</v>
      </c>
      <c r="F19" s="10" t="s">
        <v>211</v>
      </c>
      <c r="G19" s="10" t="s">
        <v>72</v>
      </c>
      <c r="H19" s="10" t="s">
        <v>217</v>
      </c>
      <c r="I19" s="11">
        <f>40000000+40000000-11337000</f>
        <v>68663000</v>
      </c>
      <c r="J19" s="11">
        <f>40000000+40000000-11337000</f>
        <v>68663000</v>
      </c>
      <c r="K19" s="10" t="s">
        <v>211</v>
      </c>
      <c r="L19" s="10" t="s">
        <v>211</v>
      </c>
      <c r="M19" s="10" t="s">
        <v>107796</v>
      </c>
      <c r="N19" s="10" t="s">
        <v>111</v>
      </c>
      <c r="O19" s="10" t="s">
        <v>107789</v>
      </c>
      <c r="P19" s="10" t="s">
        <v>107805</v>
      </c>
      <c r="Q19" s="10" t="s">
        <v>107790</v>
      </c>
    </row>
    <row r="20" spans="1:17" ht="50.25" customHeight="1" x14ac:dyDescent="0.25">
      <c r="A20" s="21" t="s">
        <v>107819</v>
      </c>
      <c r="B20" s="15" t="s">
        <v>107818</v>
      </c>
      <c r="C20" s="10" t="s">
        <v>107788</v>
      </c>
      <c r="D20" s="10" t="s">
        <v>107788</v>
      </c>
      <c r="E20" s="20" t="s">
        <v>107823</v>
      </c>
      <c r="F20" s="10" t="s">
        <v>211</v>
      </c>
      <c r="G20" s="10" t="s">
        <v>72</v>
      </c>
      <c r="H20" s="10" t="s">
        <v>217</v>
      </c>
      <c r="I20" s="16">
        <f>25000000-2560</f>
        <v>24997440</v>
      </c>
      <c r="J20" s="11">
        <f>25000000-2560</f>
        <v>24997440</v>
      </c>
      <c r="K20" s="10" t="s">
        <v>211</v>
      </c>
      <c r="L20" s="10" t="s">
        <v>211</v>
      </c>
      <c r="M20" s="10" t="s">
        <v>107796</v>
      </c>
      <c r="N20" s="10" t="s">
        <v>111</v>
      </c>
      <c r="O20" s="10" t="s">
        <v>107789</v>
      </c>
      <c r="P20" s="10" t="s">
        <v>107805</v>
      </c>
      <c r="Q20" s="10" t="s">
        <v>107790</v>
      </c>
    </row>
    <row r="21" spans="1:17" ht="50.25" customHeight="1" x14ac:dyDescent="0.25">
      <c r="A21" s="21" t="s">
        <v>107819</v>
      </c>
      <c r="B21" s="15" t="s">
        <v>107818</v>
      </c>
      <c r="C21" s="10" t="s">
        <v>107788</v>
      </c>
      <c r="D21" s="10" t="s">
        <v>107788</v>
      </c>
      <c r="E21" s="20" t="s">
        <v>107823</v>
      </c>
      <c r="F21" s="10" t="s">
        <v>211</v>
      </c>
      <c r="G21" s="10" t="s">
        <v>72</v>
      </c>
      <c r="H21" s="10" t="s">
        <v>217</v>
      </c>
      <c r="I21" s="16">
        <v>10000000</v>
      </c>
      <c r="J21" s="11">
        <v>10000000</v>
      </c>
      <c r="K21" s="10" t="s">
        <v>211</v>
      </c>
      <c r="L21" s="10" t="s">
        <v>211</v>
      </c>
      <c r="M21" s="10" t="s">
        <v>107796</v>
      </c>
      <c r="N21" s="10" t="s">
        <v>111</v>
      </c>
      <c r="O21" s="10" t="s">
        <v>107789</v>
      </c>
      <c r="P21" s="10" t="s">
        <v>107805</v>
      </c>
      <c r="Q21" s="10" t="s">
        <v>107790</v>
      </c>
    </row>
    <row r="22" spans="1:17" ht="65.25" customHeight="1" x14ac:dyDescent="0.25">
      <c r="A22" s="21" t="s">
        <v>107821</v>
      </c>
      <c r="B22" s="15" t="s">
        <v>107820</v>
      </c>
      <c r="C22" s="10" t="s">
        <v>107803</v>
      </c>
      <c r="D22" s="10" t="s">
        <v>107803</v>
      </c>
      <c r="E22" s="20" t="s">
        <v>107791</v>
      </c>
      <c r="F22" s="10" t="s">
        <v>211</v>
      </c>
      <c r="G22" s="10" t="s">
        <v>72</v>
      </c>
      <c r="H22" s="10" t="s">
        <v>217</v>
      </c>
      <c r="I22" s="16">
        <f>60000000-21899300</f>
        <v>38100700</v>
      </c>
      <c r="J22" s="16">
        <f>60000000-21899300</f>
        <v>38100700</v>
      </c>
      <c r="K22" s="10" t="s">
        <v>211</v>
      </c>
      <c r="L22" s="10" t="s">
        <v>211</v>
      </c>
      <c r="M22" s="10" t="s">
        <v>107796</v>
      </c>
      <c r="N22" s="10" t="s">
        <v>111</v>
      </c>
      <c r="O22" s="10" t="s">
        <v>107789</v>
      </c>
      <c r="P22" s="10" t="s">
        <v>107805</v>
      </c>
      <c r="Q22" s="10" t="s">
        <v>107790</v>
      </c>
    </row>
    <row r="23" spans="1:17" ht="30" customHeight="1" x14ac:dyDescent="0.25">
      <c r="A23" s="21" t="s">
        <v>103785</v>
      </c>
      <c r="B23" s="15" t="s">
        <v>107829</v>
      </c>
      <c r="C23" s="10" t="s">
        <v>107788</v>
      </c>
      <c r="D23" s="10" t="s">
        <v>107788</v>
      </c>
      <c r="E23" s="20" t="s">
        <v>107832</v>
      </c>
      <c r="F23" s="10" t="s">
        <v>211</v>
      </c>
      <c r="G23" s="10" t="s">
        <v>72</v>
      </c>
      <c r="H23" s="10" t="s">
        <v>217</v>
      </c>
      <c r="I23" s="16">
        <f>3141600-4919-0.46</f>
        <v>3136680.54</v>
      </c>
      <c r="J23" s="16">
        <f>3141600-4919-0.46</f>
        <v>3136680.54</v>
      </c>
      <c r="K23" s="10" t="s">
        <v>211</v>
      </c>
      <c r="L23" s="10" t="s">
        <v>211</v>
      </c>
      <c r="M23" s="10" t="s">
        <v>107796</v>
      </c>
      <c r="N23" s="10" t="s">
        <v>111</v>
      </c>
      <c r="O23" s="10" t="s">
        <v>107789</v>
      </c>
      <c r="P23" s="10" t="s">
        <v>107805</v>
      </c>
      <c r="Q23" s="10" t="s">
        <v>107790</v>
      </c>
    </row>
    <row r="24" spans="1:17" ht="30" customHeight="1" x14ac:dyDescent="0.25">
      <c r="A24" s="21" t="s">
        <v>100716</v>
      </c>
      <c r="B24" s="15" t="s">
        <v>107831</v>
      </c>
      <c r="C24" s="10" t="s">
        <v>107803</v>
      </c>
      <c r="D24" s="10" t="s">
        <v>107803</v>
      </c>
      <c r="E24" s="20" t="s">
        <v>107830</v>
      </c>
      <c r="F24" s="10" t="s">
        <v>211</v>
      </c>
      <c r="G24" s="10" t="s">
        <v>72</v>
      </c>
      <c r="H24" s="10" t="s">
        <v>217</v>
      </c>
      <c r="I24" s="16">
        <v>9560000</v>
      </c>
      <c r="J24" s="16">
        <v>9560000</v>
      </c>
      <c r="K24" s="10" t="s">
        <v>211</v>
      </c>
      <c r="L24" s="10" t="s">
        <v>211</v>
      </c>
      <c r="M24" s="10" t="s">
        <v>107795</v>
      </c>
      <c r="N24" s="10" t="s">
        <v>111</v>
      </c>
      <c r="O24" s="10" t="s">
        <v>107792</v>
      </c>
      <c r="P24" s="10" t="s">
        <v>107806</v>
      </c>
      <c r="Q24" s="10" t="s">
        <v>107794</v>
      </c>
    </row>
    <row r="25" spans="1:17" ht="30" customHeight="1" x14ac:dyDescent="0.25">
      <c r="A25" s="21" t="s">
        <v>107810</v>
      </c>
      <c r="B25" s="15" t="s">
        <v>107833</v>
      </c>
      <c r="C25" s="10" t="s">
        <v>107813</v>
      </c>
      <c r="D25" s="10" t="s">
        <v>107813</v>
      </c>
      <c r="E25" s="20" t="s">
        <v>107804</v>
      </c>
      <c r="F25" s="10" t="s">
        <v>211</v>
      </c>
      <c r="G25" s="10" t="s">
        <v>72</v>
      </c>
      <c r="H25" s="10" t="s">
        <v>217</v>
      </c>
      <c r="I25" s="16">
        <f>7000000+3400000-0.6-2962513.4</f>
        <v>7437486</v>
      </c>
      <c r="J25" s="16">
        <f>7000000+3400000-0.6-2962513.4</f>
        <v>7437486</v>
      </c>
      <c r="K25" s="10" t="s">
        <v>211</v>
      </c>
      <c r="L25" s="10" t="s">
        <v>211</v>
      </c>
      <c r="M25" s="10" t="s">
        <v>107796</v>
      </c>
      <c r="N25" s="10" t="s">
        <v>111</v>
      </c>
      <c r="O25" s="10" t="s">
        <v>107789</v>
      </c>
      <c r="P25" s="10" t="s">
        <v>107805</v>
      </c>
      <c r="Q25" s="10" t="s">
        <v>107790</v>
      </c>
    </row>
    <row r="26" spans="1:17" ht="30" customHeight="1" x14ac:dyDescent="0.25">
      <c r="A26" s="21" t="s">
        <v>107810</v>
      </c>
      <c r="B26" s="15" t="s">
        <v>107835</v>
      </c>
      <c r="C26" s="10" t="s">
        <v>107813</v>
      </c>
      <c r="D26" s="10" t="s">
        <v>107834</v>
      </c>
      <c r="E26" s="20" t="s">
        <v>107830</v>
      </c>
      <c r="F26" s="10" t="s">
        <v>211</v>
      </c>
      <c r="G26" s="10" t="s">
        <v>72</v>
      </c>
      <c r="H26" s="10" t="s">
        <v>217</v>
      </c>
      <c r="I26" s="16">
        <f>300000000-38000000-3400000</f>
        <v>258600000</v>
      </c>
      <c r="J26" s="16">
        <f>300000000-38000000-3400000</f>
        <v>258600000</v>
      </c>
      <c r="K26" s="10" t="s">
        <v>211</v>
      </c>
      <c r="L26" s="10" t="s">
        <v>211</v>
      </c>
      <c r="M26" s="15" t="s">
        <v>107817</v>
      </c>
      <c r="N26" s="10" t="s">
        <v>111</v>
      </c>
      <c r="O26" s="10" t="s">
        <v>107792</v>
      </c>
      <c r="P26" s="10" t="s">
        <v>107805</v>
      </c>
      <c r="Q26" s="10" t="s">
        <v>107794</v>
      </c>
    </row>
    <row r="27" spans="1:17" ht="30" customHeight="1" x14ac:dyDescent="0.25">
      <c r="A27" s="21" t="s">
        <v>107810</v>
      </c>
      <c r="B27" s="15" t="s">
        <v>107839</v>
      </c>
      <c r="C27" s="10" t="s">
        <v>107813</v>
      </c>
      <c r="D27" s="10" t="s">
        <v>107834</v>
      </c>
      <c r="E27" s="20" t="s">
        <v>107830</v>
      </c>
      <c r="F27" s="10" t="s">
        <v>211</v>
      </c>
      <c r="G27" s="10" t="s">
        <v>72</v>
      </c>
      <c r="H27" s="10" t="s">
        <v>217</v>
      </c>
      <c r="I27" s="16">
        <f>38000000-6951105.15-5500000-1414200-602694.85</f>
        <v>23532000</v>
      </c>
      <c r="J27" s="16">
        <f>38000000-6951105.15-5500000-1414200-602694.85</f>
        <v>23532000</v>
      </c>
      <c r="K27" s="10" t="s">
        <v>211</v>
      </c>
      <c r="L27" s="10" t="s">
        <v>211</v>
      </c>
      <c r="M27" s="10" t="s">
        <v>107796</v>
      </c>
      <c r="N27" s="10" t="s">
        <v>111</v>
      </c>
      <c r="O27" s="10" t="s">
        <v>107840</v>
      </c>
      <c r="P27" s="10" t="s">
        <v>107841</v>
      </c>
      <c r="Q27" s="28" t="s">
        <v>107842</v>
      </c>
    </row>
    <row r="28" spans="1:17" ht="47.25" customHeight="1" x14ac:dyDescent="0.25">
      <c r="A28" s="21" t="s">
        <v>107810</v>
      </c>
      <c r="B28" s="15" t="s">
        <v>107848</v>
      </c>
      <c r="C28" s="10" t="s">
        <v>107845</v>
      </c>
      <c r="D28" s="10" t="s">
        <v>107849</v>
      </c>
      <c r="E28" s="20" t="s">
        <v>107804</v>
      </c>
      <c r="F28" s="10" t="s">
        <v>211</v>
      </c>
      <c r="G28" s="29" t="s">
        <v>107847</v>
      </c>
      <c r="H28" s="10" t="s">
        <v>217</v>
      </c>
      <c r="I28" s="16">
        <v>53000000</v>
      </c>
      <c r="J28" s="16">
        <v>53000000</v>
      </c>
      <c r="K28" s="10" t="s">
        <v>211</v>
      </c>
      <c r="L28" s="10" t="s">
        <v>211</v>
      </c>
      <c r="M28" s="10" t="s">
        <v>107796</v>
      </c>
      <c r="N28" s="10" t="s">
        <v>111</v>
      </c>
      <c r="O28" s="10" t="s">
        <v>107840</v>
      </c>
      <c r="P28" s="10" t="s">
        <v>107841</v>
      </c>
      <c r="Q28" s="28" t="s">
        <v>107842</v>
      </c>
    </row>
    <row r="29" spans="1:17" ht="66.75" customHeight="1" x14ac:dyDescent="0.25">
      <c r="A29" s="21" t="s">
        <v>107852</v>
      </c>
      <c r="B29" s="15" t="s">
        <v>107851</v>
      </c>
      <c r="C29" s="10" t="s">
        <v>107849</v>
      </c>
      <c r="D29" s="10" t="s">
        <v>107849</v>
      </c>
      <c r="E29" s="20" t="s">
        <v>107804</v>
      </c>
      <c r="F29" s="10" t="s">
        <v>211</v>
      </c>
      <c r="G29" s="10" t="s">
        <v>72</v>
      </c>
      <c r="H29" s="10" t="s">
        <v>217</v>
      </c>
      <c r="I29" s="16">
        <f>45000000-6000000-1858000-12855000</f>
        <v>24287000</v>
      </c>
      <c r="J29" s="16">
        <f>45000000-6000000-1858000-12855000</f>
        <v>24287000</v>
      </c>
      <c r="K29" s="10" t="s">
        <v>211</v>
      </c>
      <c r="L29" s="10" t="s">
        <v>211</v>
      </c>
      <c r="M29" s="10" t="s">
        <v>107796</v>
      </c>
      <c r="N29" s="10" t="s">
        <v>111</v>
      </c>
      <c r="O29" s="10" t="s">
        <v>107840</v>
      </c>
      <c r="P29" s="10" t="s">
        <v>107841</v>
      </c>
      <c r="Q29" s="28" t="s">
        <v>107842</v>
      </c>
    </row>
    <row r="30" spans="1:17" ht="47.25" customHeight="1" x14ac:dyDescent="0.25">
      <c r="A30" s="21" t="s">
        <v>107850</v>
      </c>
      <c r="B30" s="15" t="s">
        <v>107846</v>
      </c>
      <c r="C30" s="10" t="s">
        <v>107849</v>
      </c>
      <c r="D30" s="10" t="s">
        <v>107849</v>
      </c>
      <c r="E30" s="20" t="s">
        <v>107804</v>
      </c>
      <c r="F30" s="10" t="s">
        <v>211</v>
      </c>
      <c r="G30" s="10" t="s">
        <v>72</v>
      </c>
      <c r="H30" s="10" t="s">
        <v>217</v>
      </c>
      <c r="I30" s="16">
        <f>27458220-141294</f>
        <v>27316926</v>
      </c>
      <c r="J30" s="16">
        <f>27458220-141294</f>
        <v>27316926</v>
      </c>
      <c r="K30" s="10" t="s">
        <v>211</v>
      </c>
      <c r="L30" s="10" t="s">
        <v>211</v>
      </c>
      <c r="M30" s="10" t="s">
        <v>107796</v>
      </c>
      <c r="N30" s="10" t="s">
        <v>111</v>
      </c>
      <c r="O30" s="10" t="s">
        <v>107840</v>
      </c>
      <c r="P30" s="10" t="s">
        <v>107841</v>
      </c>
      <c r="Q30" s="28" t="s">
        <v>107842</v>
      </c>
    </row>
    <row r="31" spans="1:17" ht="47.25" customHeight="1" x14ac:dyDescent="0.25">
      <c r="A31" s="21" t="s">
        <v>96309</v>
      </c>
      <c r="B31" s="15" t="s">
        <v>107853</v>
      </c>
      <c r="C31" s="10" t="s">
        <v>107828</v>
      </c>
      <c r="D31" s="10" t="s">
        <v>107828</v>
      </c>
      <c r="E31" s="20" t="s">
        <v>107830</v>
      </c>
      <c r="F31" s="10" t="s">
        <v>211</v>
      </c>
      <c r="G31" s="10" t="s">
        <v>72</v>
      </c>
      <c r="H31" s="10" t="s">
        <v>217</v>
      </c>
      <c r="I31" s="16">
        <f>70000000-1820</f>
        <v>69998180</v>
      </c>
      <c r="J31" s="16">
        <f>70000000-1820</f>
        <v>69998180</v>
      </c>
      <c r="K31" s="10" t="s">
        <v>211</v>
      </c>
      <c r="L31" s="10" t="s">
        <v>211</v>
      </c>
      <c r="M31" s="10" t="s">
        <v>107796</v>
      </c>
      <c r="N31" s="10" t="s">
        <v>111</v>
      </c>
      <c r="O31" s="10" t="s">
        <v>107840</v>
      </c>
      <c r="P31" s="10" t="s">
        <v>107841</v>
      </c>
      <c r="Q31" s="28" t="s">
        <v>107842</v>
      </c>
    </row>
    <row r="32" spans="1:17" ht="47.25" customHeight="1" x14ac:dyDescent="0.25">
      <c r="A32" s="21" t="s">
        <v>107865</v>
      </c>
      <c r="B32" s="27" t="s">
        <v>107875</v>
      </c>
      <c r="C32" s="10" t="s">
        <v>107828</v>
      </c>
      <c r="D32" s="10" t="s">
        <v>107828</v>
      </c>
      <c r="E32" s="20" t="s">
        <v>107804</v>
      </c>
      <c r="F32" s="10" t="s">
        <v>211</v>
      </c>
      <c r="G32" s="10" t="s">
        <v>72</v>
      </c>
      <c r="H32" s="10" t="s">
        <v>217</v>
      </c>
      <c r="I32" s="16">
        <f>10000000-2296755</f>
        <v>7703245</v>
      </c>
      <c r="J32" s="16">
        <f>10000000-2296755</f>
        <v>7703245</v>
      </c>
      <c r="K32" s="10" t="s">
        <v>211</v>
      </c>
      <c r="L32" s="10" t="s">
        <v>211</v>
      </c>
      <c r="M32" s="10" t="s">
        <v>107796</v>
      </c>
      <c r="N32" s="10" t="s">
        <v>111</v>
      </c>
      <c r="O32" s="10" t="s">
        <v>107840</v>
      </c>
      <c r="P32" s="10" t="s">
        <v>107841</v>
      </c>
      <c r="Q32" s="28" t="s">
        <v>107842</v>
      </c>
    </row>
    <row r="33" spans="1:19" ht="47.25" customHeight="1" x14ac:dyDescent="0.25">
      <c r="A33" s="21" t="s">
        <v>107810</v>
      </c>
      <c r="B33" s="15" t="s">
        <v>107854</v>
      </c>
      <c r="C33" s="10" t="s">
        <v>107828</v>
      </c>
      <c r="D33" s="10" t="s">
        <v>107828</v>
      </c>
      <c r="E33" s="20" t="s">
        <v>107832</v>
      </c>
      <c r="F33" s="10" t="s">
        <v>211</v>
      </c>
      <c r="G33" s="10" t="s">
        <v>72</v>
      </c>
      <c r="H33" s="10" t="s">
        <v>217</v>
      </c>
      <c r="I33" s="16">
        <v>90000000</v>
      </c>
      <c r="J33" s="16">
        <v>90000000</v>
      </c>
      <c r="K33" s="10" t="s">
        <v>211</v>
      </c>
      <c r="L33" s="10" t="s">
        <v>211</v>
      </c>
      <c r="M33" s="10" t="s">
        <v>107796</v>
      </c>
      <c r="N33" s="10" t="s">
        <v>111</v>
      </c>
      <c r="O33" s="10" t="s">
        <v>107840</v>
      </c>
      <c r="P33" s="10" t="s">
        <v>107841</v>
      </c>
      <c r="Q33" s="28" t="s">
        <v>107842</v>
      </c>
    </row>
    <row r="34" spans="1:19" ht="47.25" customHeight="1" x14ac:dyDescent="0.25">
      <c r="A34" s="15" t="s">
        <v>107859</v>
      </c>
      <c r="B34" s="27" t="s">
        <v>107876</v>
      </c>
      <c r="C34" s="10" t="s">
        <v>107828</v>
      </c>
      <c r="D34" s="10" t="s">
        <v>107828</v>
      </c>
      <c r="E34" s="20" t="s">
        <v>107830</v>
      </c>
      <c r="F34" s="10" t="s">
        <v>211</v>
      </c>
      <c r="G34" s="10" t="s">
        <v>72</v>
      </c>
      <c r="H34" s="10" t="s">
        <v>217</v>
      </c>
      <c r="I34" s="16">
        <f>78000000-5202-30.12</f>
        <v>77994767.879999995</v>
      </c>
      <c r="J34" s="16">
        <f>78000000-5202-30.12</f>
        <v>77994767.879999995</v>
      </c>
      <c r="K34" s="10" t="s">
        <v>211</v>
      </c>
      <c r="L34" s="10" t="s">
        <v>211</v>
      </c>
      <c r="M34" s="10" t="s">
        <v>107796</v>
      </c>
      <c r="N34" s="10" t="s">
        <v>111</v>
      </c>
      <c r="O34" s="10" t="s">
        <v>107840</v>
      </c>
      <c r="P34" s="10" t="s">
        <v>107841</v>
      </c>
      <c r="Q34" s="28" t="s">
        <v>107842</v>
      </c>
      <c r="S34" s="23"/>
    </row>
    <row r="35" spans="1:19" ht="47.25" customHeight="1" x14ac:dyDescent="0.25">
      <c r="A35" s="21" t="s">
        <v>107858</v>
      </c>
      <c r="B35" s="15" t="s">
        <v>107855</v>
      </c>
      <c r="C35" s="10" t="s">
        <v>107828</v>
      </c>
      <c r="D35" s="10" t="s">
        <v>107828</v>
      </c>
      <c r="E35" s="20" t="s">
        <v>107804</v>
      </c>
      <c r="F35" s="10" t="s">
        <v>211</v>
      </c>
      <c r="G35" s="10" t="s">
        <v>72</v>
      </c>
      <c r="H35" s="10" t="s">
        <v>217</v>
      </c>
      <c r="I35" s="16">
        <v>57000000</v>
      </c>
      <c r="J35" s="16">
        <v>57000000</v>
      </c>
      <c r="K35" s="10" t="s">
        <v>211</v>
      </c>
      <c r="L35" s="10" t="s">
        <v>211</v>
      </c>
      <c r="M35" s="10" t="s">
        <v>107796</v>
      </c>
      <c r="N35" s="10" t="s">
        <v>111</v>
      </c>
      <c r="O35" s="10" t="s">
        <v>107840</v>
      </c>
      <c r="P35" s="10" t="s">
        <v>107841</v>
      </c>
      <c r="Q35" s="28" t="s">
        <v>107842</v>
      </c>
    </row>
    <row r="36" spans="1:19" ht="47.25" customHeight="1" x14ac:dyDescent="0.25">
      <c r="A36" s="21" t="s">
        <v>107857</v>
      </c>
      <c r="B36" s="27" t="s">
        <v>107877</v>
      </c>
      <c r="C36" s="10" t="s">
        <v>107828</v>
      </c>
      <c r="D36" s="10" t="s">
        <v>107828</v>
      </c>
      <c r="E36" s="20" t="s">
        <v>107804</v>
      </c>
      <c r="F36" s="10" t="s">
        <v>211</v>
      </c>
      <c r="G36" s="10" t="s">
        <v>72</v>
      </c>
      <c r="H36" s="10" t="s">
        <v>217</v>
      </c>
      <c r="I36" s="16">
        <v>5000000</v>
      </c>
      <c r="J36" s="16">
        <v>5000000</v>
      </c>
      <c r="K36" s="10" t="s">
        <v>211</v>
      </c>
      <c r="L36" s="10" t="s">
        <v>211</v>
      </c>
      <c r="M36" s="10" t="s">
        <v>107796</v>
      </c>
      <c r="N36" s="10" t="s">
        <v>111</v>
      </c>
      <c r="O36" s="10" t="s">
        <v>107840</v>
      </c>
      <c r="P36" s="10" t="s">
        <v>107841</v>
      </c>
      <c r="Q36" s="28" t="s">
        <v>107842</v>
      </c>
    </row>
    <row r="37" spans="1:19" ht="47.25" customHeight="1" x14ac:dyDescent="0.25">
      <c r="A37" s="21" t="s">
        <v>107810</v>
      </c>
      <c r="B37" s="15" t="s">
        <v>107848</v>
      </c>
      <c r="C37" s="10" t="s">
        <v>107828</v>
      </c>
      <c r="D37" s="10" t="s">
        <v>107856</v>
      </c>
      <c r="E37" s="20" t="s">
        <v>107830</v>
      </c>
      <c r="F37" s="10" t="s">
        <v>211</v>
      </c>
      <c r="G37" s="10" t="s">
        <v>72</v>
      </c>
      <c r="H37" s="10" t="s">
        <v>217</v>
      </c>
      <c r="I37" s="16">
        <v>358500000</v>
      </c>
      <c r="J37" s="16">
        <v>358500000</v>
      </c>
      <c r="K37" s="10" t="s">
        <v>211</v>
      </c>
      <c r="L37" s="10" t="s">
        <v>211</v>
      </c>
      <c r="M37" s="15" t="s">
        <v>107817</v>
      </c>
      <c r="N37" s="10" t="s">
        <v>111</v>
      </c>
      <c r="O37" s="10" t="s">
        <v>107792</v>
      </c>
      <c r="P37" s="10" t="s">
        <v>107805</v>
      </c>
      <c r="Q37" s="10" t="s">
        <v>107794</v>
      </c>
    </row>
    <row r="38" spans="1:19" ht="47.25" customHeight="1" x14ac:dyDescent="0.25">
      <c r="A38" s="21" t="s">
        <v>30086</v>
      </c>
      <c r="B38" s="15" t="s">
        <v>107860</v>
      </c>
      <c r="C38" s="10" t="s">
        <v>107856</v>
      </c>
      <c r="D38" s="10" t="s">
        <v>107856</v>
      </c>
      <c r="E38" s="20" t="s">
        <v>107804</v>
      </c>
      <c r="F38" s="10" t="s">
        <v>211</v>
      </c>
      <c r="G38" s="10" t="s">
        <v>72</v>
      </c>
      <c r="H38" s="10" t="s">
        <v>217</v>
      </c>
      <c r="I38" s="16">
        <f>5000000-753863.42</f>
        <v>4246136.58</v>
      </c>
      <c r="J38" s="16">
        <f>5000000-753863.42</f>
        <v>4246136.58</v>
      </c>
      <c r="K38" s="10" t="s">
        <v>211</v>
      </c>
      <c r="L38" s="10" t="s">
        <v>211</v>
      </c>
      <c r="M38" s="10" t="s">
        <v>107796</v>
      </c>
      <c r="N38" s="10" t="s">
        <v>111</v>
      </c>
      <c r="O38" s="10" t="s">
        <v>107840</v>
      </c>
      <c r="P38" s="10" t="s">
        <v>107841</v>
      </c>
      <c r="Q38" s="28" t="s">
        <v>107842</v>
      </c>
    </row>
    <row r="39" spans="1:19" ht="47.25" customHeight="1" x14ac:dyDescent="0.25">
      <c r="A39" s="21" t="s">
        <v>54452</v>
      </c>
      <c r="B39" s="15" t="s">
        <v>107861</v>
      </c>
      <c r="C39" s="10" t="s">
        <v>107856</v>
      </c>
      <c r="D39" s="10" t="s">
        <v>107856</v>
      </c>
      <c r="E39" s="20" t="s">
        <v>107804</v>
      </c>
      <c r="F39" s="10" t="s">
        <v>211</v>
      </c>
      <c r="G39" s="10" t="s">
        <v>72</v>
      </c>
      <c r="H39" s="10" t="s">
        <v>217</v>
      </c>
      <c r="I39" s="16">
        <f>5700000-1416000</f>
        <v>4284000</v>
      </c>
      <c r="J39" s="16">
        <f>5700000-1416000</f>
        <v>4284000</v>
      </c>
      <c r="K39" s="10" t="s">
        <v>211</v>
      </c>
      <c r="L39" s="10" t="s">
        <v>211</v>
      </c>
      <c r="M39" s="10" t="s">
        <v>107796</v>
      </c>
      <c r="N39" s="10" t="s">
        <v>111</v>
      </c>
      <c r="O39" s="10" t="s">
        <v>107840</v>
      </c>
      <c r="P39" s="10" t="s">
        <v>107841</v>
      </c>
      <c r="Q39" s="28" t="s">
        <v>107842</v>
      </c>
    </row>
    <row r="40" spans="1:19" ht="47.25" customHeight="1" x14ac:dyDescent="0.25">
      <c r="A40" s="21" t="s">
        <v>107864</v>
      </c>
      <c r="B40" s="15" t="s">
        <v>107862</v>
      </c>
      <c r="C40" s="10" t="s">
        <v>107856</v>
      </c>
      <c r="D40" s="10" t="s">
        <v>107856</v>
      </c>
      <c r="E40" s="20" t="s">
        <v>107804</v>
      </c>
      <c r="F40" s="10" t="s">
        <v>211</v>
      </c>
      <c r="G40" s="10" t="s">
        <v>72</v>
      </c>
      <c r="H40" s="10" t="s">
        <v>217</v>
      </c>
      <c r="I40" s="16">
        <f>1982000-1326.76</f>
        <v>1980673.24</v>
      </c>
      <c r="J40" s="16">
        <f>1982000-1326.76</f>
        <v>1980673.24</v>
      </c>
      <c r="K40" s="10" t="s">
        <v>211</v>
      </c>
      <c r="L40" s="10" t="s">
        <v>211</v>
      </c>
      <c r="M40" s="10" t="s">
        <v>107796</v>
      </c>
      <c r="N40" s="10" t="s">
        <v>111</v>
      </c>
      <c r="O40" s="10" t="s">
        <v>107840</v>
      </c>
      <c r="P40" s="10" t="s">
        <v>107841</v>
      </c>
      <c r="Q40" s="28" t="s">
        <v>107842</v>
      </c>
    </row>
    <row r="41" spans="1:19" ht="47.25" customHeight="1" x14ac:dyDescent="0.25">
      <c r="A41" s="21" t="s">
        <v>26979</v>
      </c>
      <c r="B41" s="15" t="s">
        <v>107863</v>
      </c>
      <c r="C41" s="10" t="s">
        <v>107856</v>
      </c>
      <c r="D41" s="10" t="s">
        <v>107856</v>
      </c>
      <c r="E41" s="20" t="s">
        <v>107804</v>
      </c>
      <c r="F41" s="10" t="s">
        <v>211</v>
      </c>
      <c r="G41" s="10" t="s">
        <v>72</v>
      </c>
      <c r="H41" s="10" t="s">
        <v>217</v>
      </c>
      <c r="I41" s="16">
        <f>6000000-200</f>
        <v>5999800</v>
      </c>
      <c r="J41" s="16">
        <f>6000000-200</f>
        <v>5999800</v>
      </c>
      <c r="K41" s="10" t="s">
        <v>211</v>
      </c>
      <c r="L41" s="10" t="s">
        <v>211</v>
      </c>
      <c r="M41" s="10" t="s">
        <v>107796</v>
      </c>
      <c r="N41" s="10" t="s">
        <v>111</v>
      </c>
      <c r="O41" s="10" t="s">
        <v>107840</v>
      </c>
      <c r="P41" s="10" t="s">
        <v>107841</v>
      </c>
      <c r="Q41" s="28" t="s">
        <v>107842</v>
      </c>
    </row>
    <row r="42" spans="1:19" ht="47.25" customHeight="1" x14ac:dyDescent="0.25">
      <c r="A42" s="21" t="s">
        <v>95302</v>
      </c>
      <c r="B42" s="15" t="s">
        <v>107867</v>
      </c>
      <c r="C42" s="10" t="s">
        <v>107856</v>
      </c>
      <c r="D42" s="10" t="s">
        <v>107856</v>
      </c>
      <c r="E42" s="20" t="s">
        <v>107804</v>
      </c>
      <c r="F42" s="10" t="s">
        <v>211</v>
      </c>
      <c r="G42" s="10" t="s">
        <v>72</v>
      </c>
      <c r="H42" s="10" t="s">
        <v>217</v>
      </c>
      <c r="I42" s="16">
        <v>6000000</v>
      </c>
      <c r="J42" s="16">
        <v>6000000</v>
      </c>
      <c r="K42" s="10" t="s">
        <v>211</v>
      </c>
      <c r="L42" s="10" t="s">
        <v>211</v>
      </c>
      <c r="M42" s="10" t="s">
        <v>107796</v>
      </c>
      <c r="N42" s="10" t="s">
        <v>111</v>
      </c>
      <c r="O42" s="10" t="s">
        <v>107840</v>
      </c>
      <c r="P42" s="10" t="s">
        <v>107841</v>
      </c>
      <c r="Q42" s="28" t="s">
        <v>107842</v>
      </c>
    </row>
    <row r="43" spans="1:19" ht="47.25" customHeight="1" x14ac:dyDescent="0.25">
      <c r="A43" s="21" t="s">
        <v>107872</v>
      </c>
      <c r="B43" s="15" t="s">
        <v>107870</v>
      </c>
      <c r="C43" s="10" t="s">
        <v>107868</v>
      </c>
      <c r="D43" s="10" t="s">
        <v>107868</v>
      </c>
      <c r="E43" s="20" t="s">
        <v>107804</v>
      </c>
      <c r="F43" s="10" t="s">
        <v>211</v>
      </c>
      <c r="G43" s="10" t="s">
        <v>72</v>
      </c>
      <c r="H43" s="10" t="s">
        <v>217</v>
      </c>
      <c r="I43" s="16">
        <f>753863.42+90000000</f>
        <v>90753863.420000002</v>
      </c>
      <c r="J43" s="16">
        <f>753863.42+90000000</f>
        <v>90753863.420000002</v>
      </c>
      <c r="K43" s="10" t="s">
        <v>211</v>
      </c>
      <c r="L43" s="10" t="s">
        <v>211</v>
      </c>
      <c r="M43" s="10" t="s">
        <v>107796</v>
      </c>
      <c r="N43" s="10" t="s">
        <v>111</v>
      </c>
      <c r="O43" s="10" t="s">
        <v>107840</v>
      </c>
      <c r="P43" s="10" t="s">
        <v>107841</v>
      </c>
      <c r="Q43" s="28" t="s">
        <v>107842</v>
      </c>
    </row>
    <row r="44" spans="1:19" ht="59.25" customHeight="1" x14ac:dyDescent="0.25">
      <c r="A44" s="21" t="s">
        <v>107869</v>
      </c>
      <c r="B44" s="15" t="s">
        <v>107871</v>
      </c>
      <c r="C44" s="10" t="s">
        <v>107868</v>
      </c>
      <c r="D44" s="10" t="s">
        <v>107868</v>
      </c>
      <c r="E44" s="20" t="s">
        <v>107804</v>
      </c>
      <c r="F44" s="10" t="s">
        <v>211</v>
      </c>
      <c r="G44" s="10" t="s">
        <v>72</v>
      </c>
      <c r="H44" s="10" t="s">
        <v>217</v>
      </c>
      <c r="I44" s="16">
        <v>30000000</v>
      </c>
      <c r="J44" s="16">
        <v>30000000</v>
      </c>
      <c r="K44" s="10" t="s">
        <v>211</v>
      </c>
      <c r="L44" s="10" t="s">
        <v>211</v>
      </c>
      <c r="M44" s="10" t="s">
        <v>107796</v>
      </c>
      <c r="N44" s="10" t="s">
        <v>111</v>
      </c>
      <c r="O44" s="10" t="s">
        <v>107840</v>
      </c>
      <c r="P44" s="10" t="s">
        <v>107841</v>
      </c>
      <c r="Q44" s="28" t="s">
        <v>107842</v>
      </c>
    </row>
    <row r="45" spans="1:19" ht="47.25" customHeight="1" x14ac:dyDescent="0.25">
      <c r="A45" s="21"/>
      <c r="B45" s="19"/>
      <c r="C45" s="6"/>
      <c r="D45" s="6"/>
      <c r="E45" s="9"/>
      <c r="F45" s="6"/>
      <c r="G45" s="25"/>
      <c r="H45" s="6"/>
      <c r="I45" s="22"/>
      <c r="J45" s="22"/>
      <c r="K45" s="6"/>
      <c r="L45" s="6"/>
      <c r="M45" s="6"/>
      <c r="N45" s="6"/>
      <c r="O45" s="6"/>
      <c r="P45" s="6"/>
      <c r="Q45" s="24"/>
    </row>
    <row r="46" spans="1:19" x14ac:dyDescent="0.25">
      <c r="A46" s="17"/>
      <c r="B46" s="17" t="s">
        <v>107836</v>
      </c>
      <c r="C46" s="6"/>
      <c r="D46" s="6"/>
      <c r="E46" s="6"/>
      <c r="F46" s="6"/>
      <c r="G46" s="6"/>
      <c r="H46" s="6"/>
      <c r="I46" s="17"/>
      <c r="J46" s="7"/>
      <c r="K46" s="6"/>
      <c r="L46" s="6"/>
      <c r="M46" s="6"/>
      <c r="N46" s="6"/>
      <c r="O46" s="6" t="s">
        <v>107838</v>
      </c>
      <c r="P46" s="6"/>
      <c r="Q46" s="6"/>
    </row>
    <row r="47" spans="1:19" x14ac:dyDescent="0.25">
      <c r="A47" s="18"/>
      <c r="B47" s="18" t="s">
        <v>107837</v>
      </c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 t="s">
        <v>107827</v>
      </c>
      <c r="P47" s="6"/>
      <c r="Q47" s="6"/>
    </row>
    <row r="48" spans="1:19" x14ac:dyDescent="0.25">
      <c r="A48" s="18"/>
      <c r="B48" s="18" t="s">
        <v>107812</v>
      </c>
      <c r="C48" s="6"/>
      <c r="D48" s="6"/>
      <c r="E48" s="6"/>
      <c r="F48" s="6"/>
      <c r="G48" s="6"/>
      <c r="H48" s="6"/>
      <c r="I48" s="30">
        <f>1118222500+3141600+9560000+7000000+300000000+160000000+5000000+53000000-54400-10000-20293+150000000+358500000+306333089+5000000+5700000+1982000+6000000-5000000-10000000-4919-0.6-0.48-1416000-1858000-54132.75-12855000-2296755-200-5202-141294-0.46-11337000-21899300-3064640-4393580-23874869-753863.42-1326.76-30.12-6951105.15-1820-2560+50000000+30000000+753863.42+90000000-50000000-5500000-1414200-602694.85-2962513.4</f>
        <v>2493717352.4299998</v>
      </c>
      <c r="J48" s="30">
        <f>1118222500+3141600+9560000+7000000+300000000+160000000+5000000+53000000-54400-10000-20293+150000000+358500000+306333089+5000000+5700000+1982000+6000000-5000000-10000000-4919-0.6-0.48-1416000-1858000-54132.75-12855000-2296755-200-5202-141294-0.46-11337000-21899300-3064640-4393580-23874869-753863.42-1326.76-30.12-6951105.15-1820-2560+50000000+30000000+753863.42+90000000-50000000-5500000-1414200-602694.85-2962513.4</f>
        <v>2493717352.4299998</v>
      </c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7"/>
      <c r="J49" s="7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6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6"/>
      <c r="P134" s="6"/>
      <c r="Q134" s="6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6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6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6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6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6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6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6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6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6"/>
      <c r="P144" s="6"/>
      <c r="Q144" s="6"/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6"/>
      <c r="P145" s="6"/>
      <c r="Q145" s="6"/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6"/>
      <c r="P146" s="6"/>
      <c r="Q146" s="6"/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6"/>
      <c r="P147" s="6"/>
      <c r="Q147" s="6"/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6"/>
      <c r="P148" s="6"/>
      <c r="Q148" s="6"/>
    </row>
  </sheetData>
  <mergeCells count="1">
    <mergeCell ref="A1:Q3"/>
  </mergeCells>
  <hyperlinks>
    <hyperlink ref="Q27" r:id="rId1" xr:uid="{00000000-0004-0000-0000-000000000000}"/>
    <hyperlink ref="Q28" r:id="rId2" xr:uid="{00000000-0004-0000-0000-000001000000}"/>
    <hyperlink ref="Q29" r:id="rId3" xr:uid="{00000000-0004-0000-0000-000002000000}"/>
  </hyperlinks>
  <pageMargins left="0.75" right="0.7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>
      <selection activeCell="A20" sqref="A20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dcterms:created xsi:type="dcterms:W3CDTF">2019-01-28T18:16:22Z</dcterms:created>
  <dcterms:modified xsi:type="dcterms:W3CDTF">2021-11-16T19:20:31Z</dcterms:modified>
  <cp:category/>
  <cp:contentStatus/>
</cp:coreProperties>
</file>